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ublic\IR\1. SGX Results\FY2023\2. 1H2023\"/>
    </mc:Choice>
  </mc:AlternateContent>
  <xr:revisionPtr revIDLastSave="0" documentId="13_ncr:1_{84B411CB-E557-4B5F-9FDB-CC26321A9888}" xr6:coauthVersionLast="47" xr6:coauthVersionMax="47" xr10:uidLastSave="{00000000-0000-0000-0000-000000000000}"/>
  <bookViews>
    <workbookView xWindow="-28920" yWindow="-75" windowWidth="29040" windowHeight="15840" tabRatio="894" xr2:uid="{00000000-000D-0000-FFFF-FFFF00000000}"/>
  </bookViews>
  <sheets>
    <sheet name="Legal Disclaimer" sheetId="41" r:id="rId1"/>
    <sheet name="Rent &amp; DPU" sheetId="30" r:id="rId2"/>
    <sheet name="Balance Sheet" sheetId="49" r:id="rId3"/>
    <sheet name="Capital Management" sheetId="44" r:id="rId4"/>
    <sheet name="Sales &amp; Traffic" sheetId="39" r:id="rId5"/>
    <sheet name="Trade Mix &amp; Top 10 Tenants" sheetId="48" r:id="rId6"/>
    <sheet name="Occupancy &amp; Valuations" sheetId="46" r:id="rId7"/>
    <sheet name="Lease Expiry Profile" sheetId="47" r:id="rId8"/>
  </sheets>
  <definedNames>
    <definedName name="_xlnm._FilterDatabase" localSheetId="2" hidden="1">'Balance Sheet'!#REF!</definedName>
    <definedName name="_xlnm._FilterDatabase" localSheetId="3" hidden="1">'Capital Management'!#REF!</definedName>
    <definedName name="_xlnm._FilterDatabase" localSheetId="1" hidden="1">'Rent &amp; DPU'!#REF!</definedName>
    <definedName name="_xlnm.Print_Area" localSheetId="2">'Balance Sheet'!$C$1:$K$15</definedName>
    <definedName name="_xlnm.Print_Area" localSheetId="3">'Capital Management'!$C$1:$J$36</definedName>
    <definedName name="_xlnm.Print_Area" localSheetId="1">'Rent &amp; DPU'!$C$1:$K$55</definedName>
  </definedNames>
  <calcPr calcId="181029"/>
</workbook>
</file>

<file path=xl/calcChain.xml><?xml version="1.0" encoding="utf-8"?>
<calcChain xmlns="http://schemas.openxmlformats.org/spreadsheetml/2006/main">
  <c r="D22" i="44" l="1"/>
  <c r="E21" i="30"/>
  <c r="H7" i="30"/>
  <c r="H19" i="30"/>
  <c r="H20" i="30"/>
  <c r="H16" i="30"/>
  <c r="H17" i="30"/>
  <c r="H11" i="30"/>
  <c r="H10" i="30"/>
  <c r="H9" i="30"/>
  <c r="H6" i="30"/>
  <c r="H8" i="30"/>
  <c r="D35" i="48"/>
  <c r="H30" i="46"/>
  <c r="H28" i="46"/>
  <c r="H32" i="46"/>
  <c r="G28" i="39"/>
  <c r="G29" i="39"/>
  <c r="G30" i="39"/>
  <c r="G31" i="39"/>
  <c r="G32" i="39"/>
  <c r="D13" i="44"/>
  <c r="E11" i="44" l="1"/>
  <c r="E9" i="44"/>
  <c r="E8" i="44"/>
  <c r="E10" i="44"/>
  <c r="H49" i="30"/>
  <c r="H48" i="30"/>
  <c r="H47" i="30"/>
  <c r="H46" i="30"/>
  <c r="H45" i="30"/>
  <c r="H58" i="30"/>
  <c r="H57" i="30"/>
  <c r="H56" i="30"/>
  <c r="H55" i="30"/>
  <c r="H54" i="30"/>
  <c r="H38" i="30"/>
  <c r="H36" i="30"/>
  <c r="H15" i="30"/>
  <c r="H14" i="30"/>
  <c r="H13" i="30"/>
  <c r="H27" i="30"/>
  <c r="H28" i="30"/>
  <c r="H30" i="30"/>
  <c r="H31" i="30"/>
  <c r="D21" i="30"/>
  <c r="D18" i="30"/>
  <c r="G18" i="30"/>
  <c r="F18" i="30"/>
  <c r="E18" i="30"/>
  <c r="G15" i="30"/>
  <c r="F15" i="30"/>
  <c r="E15" i="30"/>
  <c r="D15" i="30"/>
  <c r="G12" i="30"/>
  <c r="F12" i="30"/>
  <c r="E12" i="30"/>
  <c r="D12" i="30"/>
  <c r="D9" i="30"/>
  <c r="G9" i="30"/>
  <c r="F9" i="30"/>
  <c r="E9" i="30"/>
  <c r="H18" i="30" l="1"/>
  <c r="H12" i="30"/>
</calcChain>
</file>

<file path=xl/sharedStrings.xml><?xml version="1.0" encoding="utf-8"?>
<sst xmlns="http://schemas.openxmlformats.org/spreadsheetml/2006/main" count="289" uniqueCount="117">
  <si>
    <t>All figures in S$ millions</t>
  </si>
  <si>
    <t>Financial Year (FY)</t>
  </si>
  <si>
    <t>Total for the FY</t>
  </si>
  <si>
    <t>As % of total debt</t>
  </si>
  <si>
    <t>FY2022</t>
  </si>
  <si>
    <t>FY2023</t>
  </si>
  <si>
    <t>FY2024</t>
  </si>
  <si>
    <t>FY2025</t>
  </si>
  <si>
    <t>FY2026</t>
  </si>
  <si>
    <t>FY2027</t>
  </si>
  <si>
    <t>Total</t>
  </si>
  <si>
    <t>Period</t>
  </si>
  <si>
    <t>End of period</t>
  </si>
  <si>
    <t>years</t>
  </si>
  <si>
    <t>and Beyond</t>
  </si>
  <si>
    <t>Portfolio Trade Mix by % of Net Lettable Area</t>
  </si>
  <si>
    <t>Tenants</t>
  </si>
  <si>
    <t>FY2020</t>
  </si>
  <si>
    <t>FY2021</t>
  </si>
  <si>
    <t>Financial Year</t>
  </si>
  <si>
    <t>1st Quarter</t>
  </si>
  <si>
    <t>2nd Quarter</t>
  </si>
  <si>
    <t>3rd Quarter</t>
  </si>
  <si>
    <t>4th Quarter</t>
  </si>
  <si>
    <t>Full Year</t>
  </si>
  <si>
    <t>FY2018</t>
  </si>
  <si>
    <t>FY2019</t>
  </si>
  <si>
    <t>FY2028</t>
  </si>
  <si>
    <t>Note: Sasseur REIT's financial year ends on 31 December.</t>
  </si>
  <si>
    <r>
      <rPr>
        <b/>
        <sz val="16"/>
        <color rgb="FFFF0000"/>
        <rFont val="Calibri"/>
        <family val="2"/>
      </rPr>
      <t xml:space="preserve">EMA Rental Income </t>
    </r>
    <r>
      <rPr>
        <b/>
        <sz val="16"/>
        <rFont val="Calibri"/>
        <family val="2"/>
      </rPr>
      <t>(RMB million)</t>
    </r>
  </si>
  <si>
    <r>
      <rPr>
        <b/>
        <sz val="16"/>
        <color rgb="FFFF0000"/>
        <rFont val="Calibri"/>
        <family val="2"/>
      </rPr>
      <t>Distribution per Unit</t>
    </r>
    <r>
      <rPr>
        <b/>
        <sz val="16"/>
        <rFont val="Calibri"/>
        <family val="2"/>
      </rPr>
      <t xml:space="preserve"> (Singapore cents)</t>
    </r>
  </si>
  <si>
    <r>
      <rPr>
        <b/>
        <sz val="16"/>
        <color rgb="FFFF0000"/>
        <rFont val="Calibri"/>
        <family val="2"/>
      </rPr>
      <t xml:space="preserve">EMA Rental Income </t>
    </r>
    <r>
      <rPr>
        <b/>
        <sz val="16"/>
        <rFont val="Calibri"/>
        <family val="2"/>
      </rPr>
      <t>(Singapore $ million)</t>
    </r>
  </si>
  <si>
    <r>
      <rPr>
        <b/>
        <sz val="16"/>
        <color rgb="FFFF0000"/>
        <rFont val="Calibri"/>
        <family val="2"/>
      </rPr>
      <t xml:space="preserve">Distributable Income to Unitholders </t>
    </r>
    <r>
      <rPr>
        <b/>
        <sz val="16"/>
        <rFont val="Calibri"/>
        <family val="2"/>
      </rPr>
      <t>(Singapore $ million)</t>
    </r>
  </si>
  <si>
    <t>Fixed component</t>
  </si>
  <si>
    <t>Variable component</t>
  </si>
  <si>
    <t>As at Date</t>
  </si>
  <si>
    <r>
      <rPr>
        <b/>
        <sz val="16"/>
        <color rgb="FFFF0000"/>
        <rFont val="Calibri"/>
        <family val="2"/>
      </rPr>
      <t>Net Asset Value (NAV) per Unit</t>
    </r>
    <r>
      <rPr>
        <b/>
        <sz val="16"/>
        <rFont val="Calibri"/>
        <family val="2"/>
      </rPr>
      <t xml:space="preserve">  (Singapore $)</t>
    </r>
  </si>
  <si>
    <t>% Debt on fixed/stable rates</t>
  </si>
  <si>
    <t>Weighted average cost of debt per year</t>
  </si>
  <si>
    <t>Interest coverage (times)</t>
  </si>
  <si>
    <t>1Q 2023</t>
  </si>
  <si>
    <t>Offshore Loans</t>
  </si>
  <si>
    <t>4Q 2022</t>
  </si>
  <si>
    <t>3Q 2022</t>
  </si>
  <si>
    <t>2Q 2022</t>
  </si>
  <si>
    <t>1Q 2022</t>
  </si>
  <si>
    <t>4Q 2021</t>
  </si>
  <si>
    <t>3Q 2021</t>
  </si>
  <si>
    <t>2Q 2021</t>
  </si>
  <si>
    <t>1Q 2021</t>
  </si>
  <si>
    <t>4Q 2020</t>
  </si>
  <si>
    <t>3Q 2020</t>
  </si>
  <si>
    <t>2Q 2020</t>
  </si>
  <si>
    <t>1Q 2020</t>
  </si>
  <si>
    <t>Capital Management Metrics</t>
  </si>
  <si>
    <t>Chongqing Liangjiang</t>
  </si>
  <si>
    <r>
      <t xml:space="preserve">Outlet Sales  </t>
    </r>
    <r>
      <rPr>
        <b/>
        <sz val="16"/>
        <rFont val="Calibri"/>
        <family val="2"/>
      </rPr>
      <t>(RMB million)</t>
    </r>
  </si>
  <si>
    <t>Chongqing Bishan</t>
  </si>
  <si>
    <t>Hefei</t>
  </si>
  <si>
    <t>Kunming</t>
  </si>
  <si>
    <t>4Q 2019</t>
  </si>
  <si>
    <t>3Q 2019</t>
  </si>
  <si>
    <t>2Q 2019</t>
  </si>
  <si>
    <t>1Q 2019</t>
  </si>
  <si>
    <t>4Q 2018</t>
  </si>
  <si>
    <t>3Q 2018</t>
  </si>
  <si>
    <t>2Q 2018</t>
  </si>
  <si>
    <r>
      <t>Annual Shopper traffic</t>
    </r>
    <r>
      <rPr>
        <b/>
        <sz val="16"/>
        <rFont val="Calibri"/>
        <family val="2"/>
      </rPr>
      <t xml:space="preserve"> (‘000)</t>
    </r>
  </si>
  <si>
    <t>PORTFOLIO TOTAL</t>
  </si>
  <si>
    <t>Property Occupancy</t>
  </si>
  <si>
    <r>
      <t>Property Valuations</t>
    </r>
    <r>
      <rPr>
        <b/>
        <sz val="16"/>
        <rFont val="Calibri"/>
        <family val="2"/>
      </rPr>
      <t xml:space="preserve"> (RMB million)</t>
    </r>
  </si>
  <si>
    <t>Lease expiries</t>
  </si>
  <si>
    <t>Expiries as % of Gross Revenue</t>
  </si>
  <si>
    <t>Expiries as % of Net Lettable Area</t>
  </si>
  <si>
    <t>Portfolio</t>
  </si>
  <si>
    <t>Portfolio Trade Mix by % of Gross Revenue</t>
  </si>
  <si>
    <t>As % of total Gross Revenue</t>
  </si>
  <si>
    <r>
      <t>Top 10 Tenants</t>
    </r>
    <r>
      <rPr>
        <b/>
        <sz val="16"/>
        <rFont val="Calibri"/>
        <family val="2"/>
      </rPr>
      <t xml:space="preserve"> as at 31 December 2022</t>
    </r>
  </si>
  <si>
    <r>
      <rPr>
        <b/>
        <sz val="16"/>
        <color rgb="FFFF0000"/>
        <rFont val="Calibri"/>
        <family val="2"/>
      </rPr>
      <t xml:space="preserve">Retained Amount of Distributable Income </t>
    </r>
    <r>
      <rPr>
        <b/>
        <sz val="16"/>
        <rFont val="Calibri"/>
        <family val="2"/>
      </rPr>
      <t>(Singapore $ million)</t>
    </r>
  </si>
  <si>
    <r>
      <rPr>
        <vertAlign val="superscript"/>
        <sz val="12"/>
        <color rgb="FFFF0000"/>
        <rFont val="Calibri"/>
        <family val="2"/>
      </rPr>
      <t>①</t>
    </r>
    <r>
      <rPr>
        <sz val="12"/>
        <color rgb="FFFF0000"/>
        <rFont val="Calibri"/>
        <family val="2"/>
      </rPr>
      <t xml:space="preserve"> </t>
    </r>
    <r>
      <rPr>
        <sz val="12"/>
        <rFont val="Calibri"/>
        <family val="2"/>
      </rPr>
      <t xml:space="preserve"> For </t>
    </r>
    <r>
      <rPr>
        <b/>
        <sz val="12"/>
        <rFont val="Calibri"/>
        <family val="2"/>
      </rPr>
      <t xml:space="preserve">2nd Quarter of 2018, </t>
    </r>
    <r>
      <rPr>
        <sz val="12"/>
        <rFont val="Calibri"/>
        <family val="2"/>
      </rPr>
      <t>the period is 28 March 2018 (Sasseur REIT's listing date) to 30 June 2018.</t>
    </r>
  </si>
  <si>
    <r>
      <t>FY2018</t>
    </r>
    <r>
      <rPr>
        <vertAlign val="superscript"/>
        <sz val="12"/>
        <color theme="1"/>
        <rFont val="Calibri"/>
        <family val="2"/>
      </rPr>
      <t>①</t>
    </r>
  </si>
  <si>
    <r>
      <rPr>
        <vertAlign val="superscript"/>
        <sz val="12"/>
        <color rgb="FFFF0000"/>
        <rFont val="Calibri"/>
        <family val="2"/>
      </rPr>
      <t>②</t>
    </r>
    <r>
      <rPr>
        <sz val="12"/>
        <color rgb="FFFF0000"/>
        <rFont val="Calibri"/>
        <family val="2"/>
      </rPr>
      <t xml:space="preserve"> </t>
    </r>
    <r>
      <rPr>
        <sz val="12"/>
        <rFont val="Calibri"/>
        <family val="2"/>
      </rPr>
      <t>Loans and borrowings are Gross Borrowings, net of unamortised borrowing-related transaction costs.</t>
    </r>
  </si>
  <si>
    <r>
      <rPr>
        <vertAlign val="superscript"/>
        <sz val="12"/>
        <color rgb="FFFF0000"/>
        <rFont val="Calibri"/>
        <family val="2"/>
      </rPr>
      <t>①</t>
    </r>
    <r>
      <rPr>
        <sz val="12"/>
        <color rgb="FFFF0000"/>
        <rFont val="Calibri"/>
        <family val="2"/>
      </rPr>
      <t xml:space="preserve"> </t>
    </r>
    <r>
      <rPr>
        <sz val="12"/>
        <rFont val="Calibri"/>
        <family val="2"/>
      </rPr>
      <t>Sasseur REIT was listed on Singapore Exchange on 28 March 2018.</t>
    </r>
  </si>
  <si>
    <t>NAV per Unit</t>
  </si>
  <si>
    <t xml:space="preserve">Aggregate leverage </t>
  </si>
  <si>
    <t>Total Assets</t>
  </si>
  <si>
    <t>Gross Borrowings</t>
  </si>
  <si>
    <t>Loans &amp; Borrowings</t>
  </si>
  <si>
    <r>
      <t>Balance Sheet Metrics</t>
    </r>
    <r>
      <rPr>
        <b/>
        <sz val="16"/>
        <rFont val="Calibri"/>
        <family val="2"/>
      </rPr>
      <t xml:space="preserve"> (Singapore $ million)</t>
    </r>
  </si>
  <si>
    <t>Tenant 1 (Sports)</t>
  </si>
  <si>
    <t>Tenant 2 (Sports)</t>
  </si>
  <si>
    <t>Tenant 3 (Sports)</t>
  </si>
  <si>
    <t>Tenant 4 (Sports)</t>
  </si>
  <si>
    <t>Tenant 6 (Sports)</t>
  </si>
  <si>
    <t>Tenant 7  (International Brand)</t>
  </si>
  <si>
    <t>International Brands</t>
  </si>
  <si>
    <t>Sports</t>
  </si>
  <si>
    <t>Kid-centric centres</t>
  </si>
  <si>
    <t>Fashion (Domestic)</t>
  </si>
  <si>
    <t>Others (comprises Food &amp; beverage, Children's wear, Shoes &amp; leather, Lifestyle, Accessories and Ad-hoc; ‘Ad-hoc’ refers to temporary leases)</t>
  </si>
  <si>
    <t>Children's wear</t>
  </si>
  <si>
    <t>Shoes &amp; Leather</t>
  </si>
  <si>
    <t>Others (comprises Accessories, Food &amp; beverage, Anchor tenants, Lifestyle, Kids-centric centres and Ad-hoc; ‘Ad-hoc’ refers to temporary leases.)</t>
  </si>
  <si>
    <t>Anchor Tenants (Fixed rental leases, such as cinemas, hotel and gym)</t>
  </si>
  <si>
    <t>Top 10 combined</t>
  </si>
  <si>
    <t>Tenant 5 (Fashion (Domestic))</t>
  </si>
  <si>
    <t>Tenant 8  (Fashion (Domestic))</t>
  </si>
  <si>
    <t>Tenant 9  (Fashion (Domestic))</t>
  </si>
  <si>
    <t>Tenant 10  (Fashion (Domestic))</t>
  </si>
  <si>
    <r>
      <t>Trade Mix</t>
    </r>
    <r>
      <rPr>
        <b/>
        <sz val="16"/>
        <rFont val="Calibri"/>
        <family val="2"/>
      </rPr>
      <t xml:space="preserve"> </t>
    </r>
  </si>
  <si>
    <t>2Q 2023</t>
  </si>
  <si>
    <r>
      <rPr>
        <b/>
        <sz val="16"/>
        <color rgb="FFFF0000"/>
        <rFont val="Calibri"/>
        <family val="2"/>
      </rPr>
      <t>Debt Maturity Profile</t>
    </r>
    <r>
      <rPr>
        <b/>
        <sz val="16"/>
        <rFont val="Calibri"/>
        <family val="2"/>
      </rPr>
      <t xml:space="preserve"> as at 30 June 2023</t>
    </r>
  </si>
  <si>
    <t>Onshore RMB Loans</t>
  </si>
  <si>
    <r>
      <rPr>
        <b/>
        <sz val="16"/>
        <color rgb="FFFF0000"/>
        <rFont val="Calibri"/>
        <family val="2"/>
      </rPr>
      <t xml:space="preserve">Onshore RMB Loans and Offshore Loans </t>
    </r>
    <r>
      <rPr>
        <b/>
        <sz val="16"/>
        <rFont val="Calibri"/>
        <family val="2"/>
      </rPr>
      <t>(Singapore $ million)</t>
    </r>
  </si>
  <si>
    <r>
      <t>Weighted Average Lease to Expiry</t>
    </r>
    <r>
      <rPr>
        <b/>
        <sz val="16"/>
        <rFont val="Calibri"/>
        <family val="2"/>
      </rPr>
      <t xml:space="preserve"> as at 30 June 2023</t>
    </r>
  </si>
  <si>
    <t>By Net Lettable Area</t>
  </si>
  <si>
    <t>By Gross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</si>
</sst>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.0_);_(* \(#,##0.0\);_(* &quot;-&quot;??_);_(@_)"/>
    <numFmt numFmtId="168" formatCode="0.000"/>
    <numFmt numFmtId="169" formatCode="mm/dd/yyyy"/>
    <numFmt numFmtId="170" formatCode="##0"/>
    <numFmt numFmtId="171" formatCode="#,##0.00%"/>
    <numFmt numFmtId="172" formatCode="#,##0.###"/>
    <numFmt numFmtId="173" formatCode="#,##0.##"/>
    <numFmt numFmtId="174" formatCode="_(* #,##0.000_);_(* \(#,##0.000\);_(* &quot;-&quot;??_);_(@_)"/>
    <numFmt numFmtId="175" formatCode="#,##0.0"/>
    <numFmt numFmtId="176" formatCode="_(* #,##0_);_(* \(#,##0\);_(* &quot;-&quot;??_);_(@_)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Helvetica"/>
      <family val="2"/>
    </font>
    <font>
      <sz val="10"/>
      <name val="Helvetica"/>
      <family val="2"/>
    </font>
    <font>
      <sz val="12"/>
      <name val="Helv"/>
    </font>
    <font>
      <b/>
      <sz val="18"/>
      <color theme="3"/>
      <name val="Cambria"/>
      <family val="2"/>
      <scheme val="major"/>
    </font>
    <font>
      <b/>
      <sz val="12"/>
      <name val="Calibri"/>
      <family val="2"/>
    </font>
    <font>
      <sz val="12"/>
      <name val="Calibri"/>
      <family val="2"/>
    </font>
    <font>
      <b/>
      <sz val="22"/>
      <name val="Calibri"/>
      <family val="2"/>
    </font>
    <font>
      <sz val="12"/>
      <name val="Arial"/>
      <family val="2"/>
    </font>
    <font>
      <b/>
      <sz val="16"/>
      <name val="Calibri"/>
      <family val="2"/>
    </font>
    <font>
      <b/>
      <sz val="16"/>
      <color rgb="FFFF0000"/>
      <name val="Calibri"/>
      <family val="2"/>
    </font>
    <font>
      <sz val="9"/>
      <color indexed="8"/>
      <name val="Geneva"/>
      <family val="2"/>
    </font>
    <font>
      <sz val="8"/>
      <name val="Arial"/>
      <family val="2"/>
    </font>
    <font>
      <b/>
      <sz val="9"/>
      <name val="Arial Unicode MS"/>
      <family val="2"/>
    </font>
    <font>
      <sz val="9"/>
      <name val="Arial Unicode MS"/>
      <family val="2"/>
    </font>
    <font>
      <sz val="6"/>
      <name val="Arial Unicode MS"/>
      <family val="2"/>
    </font>
    <font>
      <sz val="18"/>
      <name val="Arial Unicode MS"/>
      <family val="2"/>
    </font>
    <font>
      <b/>
      <sz val="12"/>
      <color rgb="FFFFFFFF"/>
      <name val="Arial Unicode MS"/>
      <family val="2"/>
    </font>
    <font>
      <b/>
      <sz val="10"/>
      <color theme="0"/>
      <name val="Arial"/>
      <family val="2"/>
    </font>
    <font>
      <b/>
      <sz val="16"/>
      <name val="Arial"/>
      <family val="2"/>
    </font>
    <font>
      <b/>
      <sz val="12"/>
      <color theme="0"/>
      <name val="Calibri"/>
      <family val="2"/>
      <scheme val="minor"/>
    </font>
    <font>
      <b/>
      <sz val="14"/>
      <name val="Calibri"/>
      <family val="2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4"/>
      <name val="Calibri"/>
      <family val="2"/>
    </font>
    <font>
      <sz val="8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perscript"/>
      <sz val="12"/>
      <color rgb="FFFF0000"/>
      <name val="Calibri"/>
      <family val="2"/>
    </font>
    <font>
      <vertAlign val="superscript"/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3A183"/>
      </patternFill>
    </fill>
    <fill>
      <patternFill patternType="solid">
        <fgColor rgb="FFB8C2AD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133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5" applyNumberFormat="0" applyAlignment="0" applyProtection="0"/>
    <xf numFmtId="0" fontId="18" fillId="6" borderId="6" applyNumberFormat="0" applyAlignment="0" applyProtection="0"/>
    <xf numFmtId="0" fontId="19" fillId="6" borderId="5" applyNumberFormat="0" applyAlignment="0" applyProtection="0"/>
    <xf numFmtId="0" fontId="20" fillId="0" borderId="7" applyNumberFormat="0" applyFill="0" applyAlignment="0" applyProtection="0"/>
    <xf numFmtId="0" fontId="21" fillId="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5" fillId="32" borderId="0" applyNumberFormat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9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8" fillId="0" borderId="0"/>
    <xf numFmtId="0" fontId="27" fillId="0" borderId="0"/>
    <xf numFmtId="39" fontId="29" fillId="0" borderId="0"/>
    <xf numFmtId="0" fontId="26" fillId="8" borderId="9" applyNumberFormat="0" applyFont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0" fontId="37" fillId="0" borderId="0"/>
    <xf numFmtId="9" fontId="37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5" fillId="0" borderId="0"/>
    <xf numFmtId="165" fontId="37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37" fillId="0" borderId="0"/>
    <xf numFmtId="9" fontId="5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39" fillId="0" borderId="0">
      <alignment horizontal="left"/>
    </xf>
    <xf numFmtId="169" fontId="39" fillId="0" borderId="0">
      <alignment horizontal="left"/>
    </xf>
    <xf numFmtId="170" fontId="39" fillId="0" borderId="0"/>
    <xf numFmtId="171" fontId="39" fillId="0" borderId="0"/>
    <xf numFmtId="169" fontId="39" fillId="0" borderId="0">
      <alignment horizontal="right"/>
    </xf>
    <xf numFmtId="172" fontId="39" fillId="0" borderId="0"/>
    <xf numFmtId="173" fontId="39" fillId="0" borderId="0"/>
    <xf numFmtId="169" fontId="40" fillId="0" borderId="0">
      <alignment horizontal="left"/>
    </xf>
    <xf numFmtId="0" fontId="40" fillId="0" borderId="0"/>
    <xf numFmtId="0" fontId="41" fillId="0" borderId="0">
      <alignment vertical="top" wrapText="1"/>
    </xf>
    <xf numFmtId="169" fontId="40" fillId="0" borderId="0">
      <alignment horizontal="left"/>
    </xf>
    <xf numFmtId="0" fontId="39" fillId="0" borderId="0">
      <alignment horizontal="left"/>
    </xf>
    <xf numFmtId="0" fontId="40" fillId="0" borderId="0">
      <alignment horizontal="left"/>
    </xf>
    <xf numFmtId="170" fontId="40" fillId="0" borderId="0"/>
    <xf numFmtId="171" fontId="40" fillId="0" borderId="0"/>
    <xf numFmtId="0" fontId="39" fillId="0" borderId="0"/>
    <xf numFmtId="0" fontId="39" fillId="0" borderId="0">
      <alignment horizontal="right"/>
    </xf>
    <xf numFmtId="0" fontId="40" fillId="0" borderId="0"/>
    <xf numFmtId="0" fontId="40" fillId="0" borderId="0">
      <alignment horizontal="right"/>
    </xf>
    <xf numFmtId="169" fontId="40" fillId="0" borderId="0">
      <alignment horizontal="right"/>
    </xf>
    <xf numFmtId="0" fontId="39" fillId="0" borderId="0">
      <alignment horizontal="right"/>
    </xf>
    <xf numFmtId="0" fontId="40" fillId="0" borderId="0">
      <alignment horizontal="right"/>
    </xf>
    <xf numFmtId="0" fontId="42" fillId="0" borderId="0">
      <alignment horizontal="left"/>
    </xf>
    <xf numFmtId="0" fontId="43" fillId="33" borderId="0">
      <alignment horizontal="left"/>
    </xf>
    <xf numFmtId="0" fontId="39" fillId="34" borderId="0">
      <alignment horizontal="center"/>
    </xf>
    <xf numFmtId="172" fontId="40" fillId="0" borderId="0"/>
    <xf numFmtId="173" fontId="40" fillId="0" borderId="0"/>
    <xf numFmtId="165" fontId="3" fillId="0" borderId="0" applyFont="0" applyFill="0" applyBorder="0" applyAlignment="0" applyProtection="0"/>
  </cellStyleXfs>
  <cellXfs count="114">
    <xf numFmtId="0" fontId="0" fillId="0" borderId="0" xfId="0"/>
    <xf numFmtId="0" fontId="32" fillId="0" borderId="0" xfId="0" applyFont="1" applyAlignment="1">
      <alignment horizontal="left" vertical="center"/>
    </xf>
    <xf numFmtId="0" fontId="33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4" fillId="0" borderId="0" xfId="0" applyFont="1"/>
    <xf numFmtId="0" fontId="35" fillId="0" borderId="0" xfId="0" applyFont="1" applyAlignment="1" applyProtection="1">
      <alignment horizontal="left" vertical="center"/>
      <protection locked="0"/>
    </xf>
    <xf numFmtId="0" fontId="3" fillId="0" borderId="1" xfId="72" applyFont="1" applyBorder="1" applyAlignment="1">
      <alignment horizontal="left" vertical="center" indent="1"/>
    </xf>
    <xf numFmtId="0" fontId="45" fillId="0" borderId="0" xfId="0" applyFont="1" applyAlignment="1" applyProtection="1">
      <alignment horizontal="left" vertical="center"/>
      <protection locked="0"/>
    </xf>
    <xf numFmtId="165" fontId="0" fillId="0" borderId="0" xfId="1" applyFont="1"/>
    <xf numFmtId="14" fontId="3" fillId="0" borderId="1" xfId="72" applyNumberFormat="1" applyFont="1" applyBorder="1" applyAlignment="1">
      <alignment horizontal="left" vertical="center" indent="1"/>
    </xf>
    <xf numFmtId="0" fontId="36" fillId="0" borderId="0" xfId="0" applyFont="1" applyAlignment="1" applyProtection="1">
      <alignment horizontal="left" vertical="center"/>
      <protection locked="0"/>
    </xf>
    <xf numFmtId="0" fontId="46" fillId="35" borderId="1" xfId="72" applyFont="1" applyFill="1" applyBorder="1" applyAlignment="1">
      <alignment horizontal="center" vertical="center"/>
    </xf>
    <xf numFmtId="0" fontId="47" fillId="0" borderId="0" xfId="0" applyFont="1" applyAlignment="1" applyProtection="1">
      <alignment horizontal="left" vertical="center"/>
      <protection locked="0"/>
    </xf>
    <xf numFmtId="0" fontId="3" fillId="0" borderId="0" xfId="72" applyFont="1" applyAlignment="1">
      <alignment horizontal="left" vertical="center" indent="1"/>
    </xf>
    <xf numFmtId="168" fontId="3" fillId="0" borderId="0" xfId="73" applyNumberFormat="1" applyFont="1" applyBorder="1" applyAlignment="1">
      <alignment horizontal="center" vertical="center"/>
    </xf>
    <xf numFmtId="168" fontId="3" fillId="0" borderId="0" xfId="73" applyNumberFormat="1" applyFont="1" applyBorder="1" applyAlignment="1">
      <alignment horizontal="right" vertical="center" indent="2"/>
    </xf>
    <xf numFmtId="0" fontId="48" fillId="0" borderId="1" xfId="72" applyFont="1" applyBorder="1" applyAlignment="1">
      <alignment horizontal="left" vertical="center" indent="1"/>
    </xf>
    <xf numFmtId="167" fontId="3" fillId="0" borderId="1" xfId="1" applyNumberFormat="1" applyFont="1" applyBorder="1" applyAlignment="1">
      <alignment horizontal="center" vertical="center"/>
    </xf>
    <xf numFmtId="167" fontId="3" fillId="36" borderId="1" xfId="1" applyNumberFormat="1" applyFont="1" applyFill="1" applyBorder="1" applyAlignment="1">
      <alignment horizontal="center" vertical="center"/>
    </xf>
    <xf numFmtId="0" fontId="46" fillId="0" borderId="0" xfId="72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50" fillId="0" borderId="0" xfId="0" applyFont="1"/>
    <xf numFmtId="0" fontId="3" fillId="0" borderId="1" xfId="72" applyFont="1" applyBorder="1" applyAlignment="1">
      <alignment horizontal="left" vertical="center"/>
    </xf>
    <xf numFmtId="0" fontId="32" fillId="0" borderId="0" xfId="0" applyFont="1"/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 wrapText="1"/>
    </xf>
    <xf numFmtId="166" fontId="32" fillId="0" borderId="0" xfId="2" applyNumberFormat="1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54" fillId="0" borderId="1" xfId="0" applyFont="1" applyBorder="1" applyAlignment="1">
      <alignment horizontal="left" vertical="center" wrapText="1" indent="1" readingOrder="1"/>
    </xf>
    <xf numFmtId="0" fontId="55" fillId="0" borderId="1" xfId="0" applyFont="1" applyBorder="1" applyAlignment="1">
      <alignment horizontal="left" vertical="center" wrapText="1" indent="1" readingOrder="1"/>
    </xf>
    <xf numFmtId="0" fontId="56" fillId="35" borderId="11" xfId="0" applyFont="1" applyFill="1" applyBorder="1" applyAlignment="1">
      <alignment vertical="center" wrapText="1"/>
    </xf>
    <xf numFmtId="3" fontId="56" fillId="35" borderId="1" xfId="0" applyNumberFormat="1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 readingOrder="1"/>
    </xf>
    <xf numFmtId="0" fontId="56" fillId="35" borderId="11" xfId="0" applyFont="1" applyFill="1" applyBorder="1" applyAlignment="1">
      <alignment horizontal="center" vertical="center" wrapText="1"/>
    </xf>
    <xf numFmtId="17" fontId="54" fillId="0" borderId="1" xfId="1" applyNumberFormat="1" applyFont="1" applyFill="1" applyBorder="1" applyAlignment="1">
      <alignment horizontal="left" vertical="center" wrapText="1" indent="1" readingOrder="1"/>
    </xf>
    <xf numFmtId="17" fontId="54" fillId="0" borderId="1" xfId="1" applyNumberFormat="1" applyFont="1" applyFill="1" applyBorder="1" applyAlignment="1">
      <alignment horizontal="center" vertical="center" wrapText="1" readingOrder="1"/>
    </xf>
    <xf numFmtId="0" fontId="46" fillId="35" borderId="1" xfId="0" applyFont="1" applyFill="1" applyBorder="1" applyAlignment="1">
      <alignment horizontal="right" vertical="center" wrapText="1" indent="1" readingOrder="1"/>
    </xf>
    <xf numFmtId="0" fontId="46" fillId="35" borderId="1" xfId="0" applyFont="1" applyFill="1" applyBorder="1" applyAlignment="1">
      <alignment horizontal="center" vertical="center" wrapText="1" readingOrder="1"/>
    </xf>
    <xf numFmtId="17" fontId="32" fillId="0" borderId="0" xfId="0" applyNumberFormat="1" applyFont="1" applyAlignment="1">
      <alignment horizontal="center" vertical="center"/>
    </xf>
    <xf numFmtId="17" fontId="32" fillId="0" borderId="1" xfId="0" applyNumberFormat="1" applyFont="1" applyBorder="1" applyAlignment="1">
      <alignment horizontal="center" vertical="center"/>
    </xf>
    <xf numFmtId="0" fontId="57" fillId="0" borderId="0" xfId="0" applyFont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59" fillId="35" borderId="12" xfId="0" applyFont="1" applyFill="1" applyBorder="1" applyAlignment="1">
      <alignment horizontal="center" vertical="center" wrapText="1" readingOrder="1"/>
    </xf>
    <xf numFmtId="165" fontId="0" fillId="0" borderId="0" xfId="1" applyFont="1" applyFill="1"/>
    <xf numFmtId="0" fontId="60" fillId="0" borderId="1" xfId="0" applyFont="1" applyBorder="1" applyAlignment="1">
      <alignment horizontal="center" vertical="center" wrapText="1" readingOrder="1"/>
    </xf>
    <xf numFmtId="0" fontId="57" fillId="0" borderId="1" xfId="0" applyFont="1" applyBorder="1" applyAlignment="1">
      <alignment horizontal="left" vertical="center"/>
    </xf>
    <xf numFmtId="166" fontId="57" fillId="0" borderId="1" xfId="2" applyNumberFormat="1" applyFont="1" applyBorder="1" applyAlignment="1">
      <alignment horizontal="center" vertical="center"/>
    </xf>
    <xf numFmtId="0" fontId="57" fillId="0" borderId="1" xfId="0" applyFont="1" applyBorder="1" applyAlignment="1">
      <alignment vertical="center"/>
    </xf>
    <xf numFmtId="0" fontId="46" fillId="35" borderId="1" xfId="0" applyFont="1" applyFill="1" applyBorder="1" applyAlignment="1">
      <alignment horizontal="center" vertical="center" wrapText="1"/>
    </xf>
    <xf numFmtId="0" fontId="46" fillId="35" borderId="1" xfId="0" applyFont="1" applyFill="1" applyBorder="1" applyAlignment="1">
      <alignment horizontal="left" vertical="center"/>
    </xf>
    <xf numFmtId="14" fontId="46" fillId="35" borderId="1" xfId="72" applyNumberFormat="1" applyFont="1" applyFill="1" applyBorder="1" applyAlignment="1">
      <alignment horizontal="center" vertical="center"/>
    </xf>
    <xf numFmtId="0" fontId="60" fillId="37" borderId="1" xfId="0" applyFont="1" applyFill="1" applyBorder="1" applyAlignment="1">
      <alignment horizontal="center" wrapText="1" readingOrder="1"/>
    </xf>
    <xf numFmtId="0" fontId="58" fillId="37" borderId="1" xfId="0" applyFont="1" applyFill="1" applyBorder="1" applyAlignment="1">
      <alignment vertical="center"/>
    </xf>
    <xf numFmtId="166" fontId="58" fillId="37" borderId="1" xfId="2" applyNumberFormat="1" applyFont="1" applyFill="1" applyBorder="1" applyAlignment="1">
      <alignment horizontal="center" vertical="center"/>
    </xf>
    <xf numFmtId="0" fontId="48" fillId="0" borderId="0" xfId="72" applyFont="1" applyAlignment="1">
      <alignment horizontal="left" vertical="center" indent="1"/>
    </xf>
    <xf numFmtId="167" fontId="48" fillId="0" borderId="0" xfId="1" applyNumberFormat="1" applyFont="1" applyBorder="1" applyAlignment="1">
      <alignment horizontal="center" vertical="center"/>
    </xf>
    <xf numFmtId="9" fontId="54" fillId="0" borderId="0" xfId="2" applyFont="1" applyFill="1" applyBorder="1" applyAlignment="1">
      <alignment horizontal="right" vertical="center" wrapText="1" indent="1" readingOrder="1"/>
    </xf>
    <xf numFmtId="3" fontId="56" fillId="0" borderId="0" xfId="0" applyNumberFormat="1" applyFont="1" applyAlignment="1">
      <alignment horizontal="center" vertical="center" wrapText="1"/>
    </xf>
    <xf numFmtId="167" fontId="57" fillId="0" borderId="1" xfId="1" applyNumberFormat="1" applyFont="1" applyBorder="1" applyAlignment="1">
      <alignment horizontal="right" vertical="center"/>
    </xf>
    <xf numFmtId="167" fontId="58" fillId="0" borderId="1" xfId="1" applyNumberFormat="1" applyFont="1" applyBorder="1" applyAlignment="1">
      <alignment horizontal="right" vertical="center"/>
    </xf>
    <xf numFmtId="176" fontId="57" fillId="0" borderId="1" xfId="1" applyNumberFormat="1" applyFont="1" applyBorder="1" applyAlignment="1">
      <alignment horizontal="right" vertical="center"/>
    </xf>
    <xf numFmtId="166" fontId="57" fillId="0" borderId="1" xfId="2" applyNumberFormat="1" applyFont="1" applyBorder="1" applyAlignment="1">
      <alignment horizontal="right" vertical="center"/>
    </xf>
    <xf numFmtId="166" fontId="58" fillId="0" borderId="1" xfId="2" applyNumberFormat="1" applyFont="1" applyBorder="1" applyAlignment="1">
      <alignment horizontal="right" vertical="center"/>
    </xf>
    <xf numFmtId="3" fontId="54" fillId="0" borderId="1" xfId="2" applyNumberFormat="1" applyFont="1" applyFill="1" applyBorder="1" applyAlignment="1">
      <alignment vertical="center" wrapText="1" readingOrder="1"/>
    </xf>
    <xf numFmtId="3" fontId="55" fillId="0" borderId="1" xfId="2" applyNumberFormat="1" applyFont="1" applyFill="1" applyBorder="1" applyAlignment="1">
      <alignment vertical="center" wrapText="1" readingOrder="1"/>
    </xf>
    <xf numFmtId="0" fontId="44" fillId="0" borderId="0" xfId="0" applyFont="1" applyAlignment="1">
      <alignment horizontal="center" vertical="center" wrapText="1" readingOrder="1"/>
    </xf>
    <xf numFmtId="166" fontId="57" fillId="0" borderId="0" xfId="2" applyNumberFormat="1" applyFont="1" applyFill="1" applyBorder="1" applyAlignment="1">
      <alignment horizontal="center" vertical="center"/>
    </xf>
    <xf numFmtId="0" fontId="46" fillId="35" borderId="15" xfId="0" applyFont="1" applyFill="1" applyBorder="1" applyAlignment="1">
      <alignment horizontal="left" vertical="center"/>
    </xf>
    <xf numFmtId="0" fontId="60" fillId="0" borderId="14" xfId="0" applyFont="1" applyBorder="1" applyAlignment="1">
      <alignment horizontal="left" vertical="center" wrapText="1" readingOrder="1"/>
    </xf>
    <xf numFmtId="0" fontId="44" fillId="35" borderId="11" xfId="0" applyFont="1" applyFill="1" applyBorder="1" applyAlignment="1">
      <alignment horizontal="center" vertical="center" wrapText="1" readingOrder="1"/>
    </xf>
    <xf numFmtId="166" fontId="57" fillId="38" borderId="1" xfId="2" applyNumberFormat="1" applyFont="1" applyFill="1" applyBorder="1" applyAlignment="1">
      <alignment horizontal="right" vertical="center"/>
    </xf>
    <xf numFmtId="0" fontId="57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3" fontId="3" fillId="0" borderId="1" xfId="0" applyNumberFormat="1" applyFont="1" applyBorder="1"/>
    <xf numFmtId="1" fontId="57" fillId="0" borderId="1" xfId="0" applyNumberFormat="1" applyFont="1" applyBorder="1"/>
    <xf numFmtId="166" fontId="63" fillId="37" borderId="1" xfId="0" applyNumberFormat="1" applyFont="1" applyFill="1" applyBorder="1" applyAlignment="1">
      <alignment horizontal="center" wrapText="1" readingOrder="1"/>
    </xf>
    <xf numFmtId="0" fontId="63" fillId="37" borderId="1" xfId="0" applyFont="1" applyFill="1" applyBorder="1" applyAlignment="1">
      <alignment horizontal="left" wrapText="1" readingOrder="1"/>
    </xf>
    <xf numFmtId="167" fontId="32" fillId="0" borderId="0" xfId="0" applyNumberFormat="1" applyFont="1" applyAlignment="1">
      <alignment horizontal="left" vertical="center"/>
    </xf>
    <xf numFmtId="167" fontId="57" fillId="36" borderId="1" xfId="1" applyNumberFormat="1" applyFont="1" applyFill="1" applyBorder="1" applyAlignment="1">
      <alignment horizontal="center" vertical="center"/>
    </xf>
    <xf numFmtId="167" fontId="57" fillId="0" borderId="1" xfId="1" applyNumberFormat="1" applyFont="1" applyBorder="1" applyAlignment="1">
      <alignment horizontal="center" vertical="center"/>
    </xf>
    <xf numFmtId="167" fontId="58" fillId="0" borderId="1" xfId="1" applyNumberFormat="1" applyFont="1" applyBorder="1" applyAlignment="1">
      <alignment horizontal="center" vertical="center"/>
    </xf>
    <xf numFmtId="167" fontId="50" fillId="0" borderId="1" xfId="1" applyNumberFormat="1" applyFont="1" applyBorder="1" applyAlignment="1">
      <alignment horizontal="center" vertical="center"/>
    </xf>
    <xf numFmtId="167" fontId="64" fillId="0" borderId="1" xfId="1" applyNumberFormat="1" applyFont="1" applyBorder="1" applyAlignment="1">
      <alignment horizontal="center" vertical="center"/>
    </xf>
    <xf numFmtId="168" fontId="57" fillId="0" borderId="0" xfId="73" applyNumberFormat="1" applyFont="1" applyBorder="1" applyAlignment="1">
      <alignment horizontal="center" vertical="center"/>
    </xf>
    <xf numFmtId="168" fontId="57" fillId="0" borderId="0" xfId="73" applyNumberFormat="1" applyFont="1" applyBorder="1" applyAlignment="1">
      <alignment horizontal="right" vertical="center" indent="2"/>
    </xf>
    <xf numFmtId="174" fontId="57" fillId="0" borderId="1" xfId="1" applyNumberFormat="1" applyFont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165" fontId="57" fillId="0" borderId="1" xfId="1" applyFont="1" applyBorder="1" applyAlignment="1">
      <alignment horizontal="center" vertical="center"/>
    </xf>
    <xf numFmtId="175" fontId="32" fillId="0" borderId="1" xfId="2" applyNumberFormat="1" applyFont="1" applyFill="1" applyBorder="1" applyAlignment="1">
      <alignment vertical="center" wrapText="1" readingOrder="1"/>
    </xf>
    <xf numFmtId="175" fontId="32" fillId="0" borderId="1" xfId="1" applyNumberFormat="1" applyFont="1" applyFill="1" applyBorder="1" applyAlignment="1">
      <alignment vertical="center" wrapText="1" readingOrder="1"/>
    </xf>
    <xf numFmtId="167" fontId="32" fillId="0" borderId="1" xfId="1" applyNumberFormat="1" applyFont="1" applyFill="1" applyBorder="1" applyAlignment="1">
      <alignment horizontal="left" vertical="center" wrapText="1" indent="1" readingOrder="1"/>
    </xf>
    <xf numFmtId="166" fontId="32" fillId="0" borderId="1" xfId="2" applyNumberFormat="1" applyFont="1" applyFill="1" applyBorder="1" applyAlignment="1">
      <alignment horizontal="right" vertical="center" wrapText="1" indent="1" readingOrder="1"/>
    </xf>
    <xf numFmtId="167" fontId="31" fillId="0" borderId="1" xfId="1" applyNumberFormat="1" applyFont="1" applyFill="1" applyBorder="1" applyAlignment="1">
      <alignment horizontal="left" vertical="center" wrapText="1" indent="1" readingOrder="1"/>
    </xf>
    <xf numFmtId="166" fontId="31" fillId="0" borderId="1" xfId="2" applyNumberFormat="1" applyFont="1" applyFill="1" applyBorder="1" applyAlignment="1">
      <alignment horizontal="right" vertical="center" wrapText="1" indent="1" readingOrder="1"/>
    </xf>
    <xf numFmtId="167" fontId="57" fillId="0" borderId="1" xfId="1" applyNumberFormat="1" applyFont="1" applyFill="1" applyBorder="1" applyAlignment="1">
      <alignment horizontal="center" vertical="center"/>
    </xf>
    <xf numFmtId="166" fontId="32" fillId="0" borderId="1" xfId="2" applyNumberFormat="1" applyFont="1" applyFill="1" applyBorder="1" applyAlignment="1">
      <alignment horizontal="center" vertical="center" wrapText="1" readingOrder="1"/>
    </xf>
    <xf numFmtId="174" fontId="0" fillId="0" borderId="0" xfId="1" applyNumberFormat="1" applyFont="1"/>
    <xf numFmtId="0" fontId="3" fillId="39" borderId="1" xfId="72" applyFont="1" applyFill="1" applyBorder="1" applyAlignment="1">
      <alignment horizontal="left" vertical="center"/>
    </xf>
    <xf numFmtId="167" fontId="57" fillId="39" borderId="1" xfId="1" applyNumberFormat="1" applyFont="1" applyFill="1" applyBorder="1" applyAlignment="1">
      <alignment horizontal="center" vertical="center"/>
    </xf>
    <xf numFmtId="167" fontId="58" fillId="39" borderId="1" xfId="1" applyNumberFormat="1" applyFont="1" applyFill="1" applyBorder="1" applyAlignment="1">
      <alignment horizontal="center" vertical="center"/>
    </xf>
    <xf numFmtId="167" fontId="65" fillId="0" borderId="1" xfId="1" applyNumberFormat="1" applyFont="1" applyBorder="1" applyAlignment="1">
      <alignment horizontal="center" vertical="center"/>
    </xf>
    <xf numFmtId="167" fontId="58" fillId="36" borderId="1" xfId="1" applyNumberFormat="1" applyFont="1" applyFill="1" applyBorder="1" applyAlignment="1">
      <alignment horizontal="center" vertical="center"/>
    </xf>
    <xf numFmtId="174" fontId="58" fillId="0" borderId="1" xfId="1" applyNumberFormat="1" applyFont="1" applyBorder="1" applyAlignment="1">
      <alignment horizontal="center" vertical="center"/>
    </xf>
    <xf numFmtId="176" fontId="58" fillId="0" borderId="1" xfId="1" applyNumberFormat="1" applyFont="1" applyBorder="1" applyAlignment="1">
      <alignment horizontal="right" vertical="center"/>
    </xf>
    <xf numFmtId="0" fontId="59" fillId="35" borderId="16" xfId="0" applyFont="1" applyFill="1" applyBorder="1" applyAlignment="1">
      <alignment horizontal="center" vertical="center" wrapText="1" readingOrder="1"/>
    </xf>
    <xf numFmtId="0" fontId="60" fillId="0" borderId="1" xfId="0" applyFont="1" applyBorder="1" applyAlignment="1">
      <alignment horizontal="left" vertical="center" wrapText="1" indent="1" readingOrder="1"/>
    </xf>
    <xf numFmtId="166" fontId="60" fillId="0" borderId="1" xfId="0" applyNumberFormat="1" applyFont="1" applyBorder="1" applyAlignment="1">
      <alignment horizontal="center" vertical="center" wrapText="1" readingOrder="1"/>
    </xf>
    <xf numFmtId="166" fontId="63" fillId="0" borderId="1" xfId="0" applyNumberFormat="1" applyFont="1" applyBorder="1" applyAlignment="1">
      <alignment horizontal="center" vertical="center" wrapText="1" readingOrder="1"/>
    </xf>
    <xf numFmtId="0" fontId="32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9" fillId="35" borderId="13" xfId="0" applyFont="1" applyFill="1" applyBorder="1" applyAlignment="1">
      <alignment horizontal="center" vertical="center" wrapText="1" readingOrder="1"/>
    </xf>
    <xf numFmtId="0" fontId="59" fillId="35" borderId="17" xfId="0" applyFont="1" applyFill="1" applyBorder="1" applyAlignment="1">
      <alignment horizontal="center" vertical="center" wrapText="1" readingOrder="1"/>
    </xf>
    <xf numFmtId="0" fontId="59" fillId="35" borderId="12" xfId="0" applyFont="1" applyFill="1" applyBorder="1" applyAlignment="1">
      <alignment horizontal="center" vertical="center" wrapText="1" readingOrder="1"/>
    </xf>
    <xf numFmtId="0" fontId="59" fillId="35" borderId="16" xfId="0" applyFont="1" applyFill="1" applyBorder="1" applyAlignment="1">
      <alignment horizontal="center" vertical="center" wrapText="1" readingOrder="1"/>
    </xf>
  </cellXfs>
  <cellStyles count="13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olddate" xfId="105" xr:uid="{D5D575F1-3ADD-45A2-A618-AD97655CC311}"/>
    <cellStyle name="boldleftdate" xfId="106" xr:uid="{CE8AF2C8-2D4E-4E81-96EB-23B2DAC9C899}"/>
    <cellStyle name="boldnoDecimalDigits" xfId="107" xr:uid="{A53EF408-0995-47FA-B086-AEA164751739}"/>
    <cellStyle name="boldpercentage" xfId="108" xr:uid="{52A8A4F1-5C5E-4DA3-8159-FAD12486812E}"/>
    <cellStyle name="boldrightdate" xfId="109" xr:uid="{1C8009D6-FD86-4F87-BF6F-6CC1AF09741D}"/>
    <cellStyle name="boldthreeDecimalDigits" xfId="110" xr:uid="{48C2B83C-BCA5-4981-BDBA-162E9626F7B9}"/>
    <cellStyle name="boldtwoDecimalDigits" xfId="111" xr:uid="{99364E62-1C44-4447-A9D9-E6FEA4C6AF19}"/>
    <cellStyle name="Calculation" xfId="12" builtinId="22" customBuiltin="1"/>
    <cellStyle name="Check Cell" xfId="14" builtinId="23" customBuiltin="1"/>
    <cellStyle name="Comma" xfId="1" builtinId="3"/>
    <cellStyle name="Comma 2" xfId="43" xr:uid="{00000000-0005-0000-0000-00001C000000}"/>
    <cellStyle name="Comma 2 2" xfId="44" xr:uid="{00000000-0005-0000-0000-00001D000000}"/>
    <cellStyle name="Comma 2 2 2" xfId="90" xr:uid="{C0F4FB3A-135A-4DAE-B120-D4349B7198EF}"/>
    <cellStyle name="Comma 2 3" xfId="84" xr:uid="{C8C80A5A-20C7-44EA-A4D6-756BA0F3DCFC}"/>
    <cellStyle name="Comma 2 3 2" xfId="93" xr:uid="{6533131E-87E2-4169-84B8-5C594B15F2AD}"/>
    <cellStyle name="Comma 2 4" xfId="86" xr:uid="{56974AA6-D88F-4746-97AC-D5C7A42652F9}"/>
    <cellStyle name="Comma 3" xfId="45" xr:uid="{00000000-0005-0000-0000-00001E000000}"/>
    <cellStyle name="Comma 3 2" xfId="46" xr:uid="{00000000-0005-0000-0000-00001F000000}"/>
    <cellStyle name="Comma 3 2 2" xfId="94" xr:uid="{CC3446D2-C165-4383-9A47-73606839B141}"/>
    <cellStyle name="Comma 3 3" xfId="79" xr:uid="{A59E0482-69C0-4EFC-96C7-52EB624A44EB}"/>
    <cellStyle name="Comma 3 4" xfId="97" xr:uid="{F107CADF-B29B-4C8E-B3F0-72D25F6F330B}"/>
    <cellStyle name="Comma 3 5" xfId="103" xr:uid="{A566FD10-85C0-4642-8B01-AB4F9AEA4E1C}"/>
    <cellStyle name="Comma 4" xfId="47" xr:uid="{00000000-0005-0000-0000-000020000000}"/>
    <cellStyle name="Comma 4 2" xfId="92" xr:uid="{6208DC08-EA19-4AEA-9265-C86F9D036545}"/>
    <cellStyle name="Comma 5" xfId="48" xr:uid="{00000000-0005-0000-0000-000021000000}"/>
    <cellStyle name="Comma 6" xfId="42" xr:uid="{00000000-0005-0000-0000-000022000000}"/>
    <cellStyle name="Comma 7" xfId="70" xr:uid="{00000000-0005-0000-0000-000023000000}"/>
    <cellStyle name="Comma 8" xfId="73" xr:uid="{00000000-0005-0000-0000-000024000000}"/>
    <cellStyle name="Comma 9" xfId="132" xr:uid="{BB640647-E580-4D5F-A1AA-6B01A021DE69}"/>
    <cellStyle name="Currency 2" xfId="50" xr:uid="{00000000-0005-0000-0000-000025000000}"/>
    <cellStyle name="Currency 2 2" xfId="51" xr:uid="{00000000-0005-0000-0000-000026000000}"/>
    <cellStyle name="Currency 3" xfId="52" xr:uid="{00000000-0005-0000-0000-000027000000}"/>
    <cellStyle name="Currency 3 2" xfId="53" xr:uid="{00000000-0005-0000-0000-000028000000}"/>
    <cellStyle name="Currency 4" xfId="54" xr:uid="{00000000-0005-0000-0000-000029000000}"/>
    <cellStyle name="Currency 5" xfId="49" xr:uid="{00000000-0005-0000-0000-00002A000000}"/>
    <cellStyle name="Currency 6" xfId="71" xr:uid="{00000000-0005-0000-0000-00002B000000}"/>
    <cellStyle name="date" xfId="112" xr:uid="{CA4FF89B-F471-4609-8E4E-F267FE263718}"/>
    <cellStyle name="defaultsheetstyle" xfId="113" xr:uid="{634082EE-5C91-4945-A363-05D1E1E51AC2}"/>
    <cellStyle name="disclaimer" xfId="114" xr:uid="{D777A49F-5C7D-4D7F-A373-1F97FB40DDDF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eftdate" xfId="115" xr:uid="{A4430FF3-6877-4602-A7F3-245E82D73476}"/>
    <cellStyle name="leftplainBoldText" xfId="116" xr:uid="{2AF97BED-F89C-455F-8357-F9127915F7CA}"/>
    <cellStyle name="leftplainText" xfId="117" xr:uid="{8F2EC23D-2F8A-4226-9A99-37CEA39D3CF2}"/>
    <cellStyle name="Linked Cell" xfId="13" builtinId="24" customBuiltin="1"/>
    <cellStyle name="Neutral" xfId="9" builtinId="28" customBuiltin="1"/>
    <cellStyle name="noDecimalDigits" xfId="118" xr:uid="{5413A901-E1B6-4DB4-8E7C-891D1EA948D9}"/>
    <cellStyle name="Normal" xfId="0" builtinId="0"/>
    <cellStyle name="Normal 12" xfId="74" xr:uid="{672E1E24-7C71-4982-B5B5-F50D796B6C8C}"/>
    <cellStyle name="Normal 2" xfId="55" xr:uid="{00000000-0005-0000-0000-000037000000}"/>
    <cellStyle name="Normal 2 2" xfId="56" xr:uid="{00000000-0005-0000-0000-000038000000}"/>
    <cellStyle name="Normal 2 2 2" xfId="83" xr:uid="{4ADAAEDF-EE73-4CEE-814B-8887DAA786DA}"/>
    <cellStyle name="Normal 2 2 3" xfId="87" xr:uid="{64DB7683-9A7D-4F08-AAA5-3CF0A12281DD}"/>
    <cellStyle name="Normal 2 2 4" xfId="99" xr:uid="{AC18D6F1-9BC1-4C3B-9A77-14E9B9CBD7C2}"/>
    <cellStyle name="Normal 2 3" xfId="77" xr:uid="{E40ADB44-4C53-4CC8-BAD2-AEA1F674740F}"/>
    <cellStyle name="Normal 2 4" xfId="95" xr:uid="{F3DE6316-9A48-46E8-84B8-D0334359CDA3}"/>
    <cellStyle name="Normal 2 5" xfId="102" xr:uid="{BF28C570-9544-4818-B1B4-9BBD317FF24C}"/>
    <cellStyle name="Normal 3" xfId="57" xr:uid="{00000000-0005-0000-0000-000039000000}"/>
    <cellStyle name="Normal 3 2" xfId="58" xr:uid="{00000000-0005-0000-0000-00003A000000}"/>
    <cellStyle name="Normal 3 2 2" xfId="89" xr:uid="{8B9C757A-84E7-4C02-A0A8-B6CF8BBF879E}"/>
    <cellStyle name="Normal 3 3" xfId="81" xr:uid="{D4EB9E7E-F845-49EB-B806-9965440C881B}"/>
    <cellStyle name="Normal 3 4" xfId="85" xr:uid="{492A1C73-568B-4BCA-8A9C-D06022237F9B}"/>
    <cellStyle name="Normal 4" xfId="59" xr:uid="{00000000-0005-0000-0000-00003B000000}"/>
    <cellStyle name="Normal 4 2" xfId="78" xr:uid="{2F585F0C-E0AE-4829-82DA-3F2961D34F7C}"/>
    <cellStyle name="Normal 4 3" xfId="96" xr:uid="{194467E5-5E36-4169-BDE3-86F6BB899A8D}"/>
    <cellStyle name="Normal 5" xfId="60" xr:uid="{00000000-0005-0000-0000-00003C000000}"/>
    <cellStyle name="Normal 5 2" xfId="91" xr:uid="{3B80EE1D-DB07-4315-9D02-06ADE084153A}"/>
    <cellStyle name="Normal 6" xfId="69" xr:uid="{00000000-0005-0000-0000-00003D000000}"/>
    <cellStyle name="Normal 7" xfId="72" xr:uid="{00000000-0005-0000-0000-00003E000000}"/>
    <cellStyle name="Normal 8" xfId="75" xr:uid="{5ABDD45E-B2E7-47D6-84A0-18610E9670DA}"/>
    <cellStyle name="Normal 9" xfId="100" xr:uid="{673831FD-325A-4F02-95C8-A04CCCE4BA4C}"/>
    <cellStyle name="Note 2" xfId="61" xr:uid="{00000000-0005-0000-0000-00003F000000}"/>
    <cellStyle name="Output" xfId="11" builtinId="21" customBuiltin="1"/>
    <cellStyle name="Percent" xfId="2" builtinId="5"/>
    <cellStyle name="Percent 2" xfId="62" xr:uid="{00000000-0005-0000-0000-000042000000}"/>
    <cellStyle name="Percent 2 2" xfId="63" xr:uid="{00000000-0005-0000-0000-000043000000}"/>
    <cellStyle name="Percent 2 3" xfId="82" xr:uid="{DE3C90A7-BB10-4378-BBAB-28BD30ABABFE}"/>
    <cellStyle name="Percent 3" xfId="64" xr:uid="{00000000-0005-0000-0000-000044000000}"/>
    <cellStyle name="Percent 3 2" xfId="65" xr:uid="{00000000-0005-0000-0000-000045000000}"/>
    <cellStyle name="Percent 3 3" xfId="80" xr:uid="{B91C5C88-D675-4AAB-94C9-454884D55F76}"/>
    <cellStyle name="Percent 3 4" xfId="98" xr:uid="{AAC7012D-4AB7-4F6A-BEAA-90DD86DCDBE5}"/>
    <cellStyle name="Percent 3 5" xfId="104" xr:uid="{962F5F1C-BB61-45A8-981D-7AE3DD1174B4}"/>
    <cellStyle name="Percent 4" xfId="66" xr:uid="{00000000-0005-0000-0000-000046000000}"/>
    <cellStyle name="Percent 4 2" xfId="88" xr:uid="{4BAD801E-3ABE-4B73-9AFF-191447AB4F27}"/>
    <cellStyle name="Percent 5" xfId="67" xr:uid="{00000000-0005-0000-0000-000047000000}"/>
    <cellStyle name="Percent 6" xfId="76" xr:uid="{C9760AEE-BC0A-4B26-9D1E-E6D0F57231C4}"/>
    <cellStyle name="Percent 7" xfId="101" xr:uid="{ADB8D2FF-D5A9-4BD2-812E-2C85C6566E18}"/>
    <cellStyle name="percentage" xfId="119" xr:uid="{AB7118CC-32E0-4619-A8B2-86A9ECA3BF16}"/>
    <cellStyle name="plainBoldText" xfId="120" xr:uid="{4A262FD4-856E-44F3-9035-DA59EEBC6EF9}"/>
    <cellStyle name="plainBoldValues" xfId="121" xr:uid="{057B2F68-0458-4FB1-828B-DFB1EF8A8C36}"/>
    <cellStyle name="plainText" xfId="122" xr:uid="{932B53F0-8F29-4D69-A394-124A5CAE48D3}"/>
    <cellStyle name="plainValues" xfId="123" xr:uid="{1C77A937-FA5F-40F5-AE1A-9E8EDC44714D}"/>
    <cellStyle name="rightdate" xfId="124" xr:uid="{69954116-1BF9-4152-983F-348FDA8DD905}"/>
    <cellStyle name="rightplainBoldText" xfId="125" xr:uid="{60F01440-9E78-42BE-B536-BEDF7DDF4170}"/>
    <cellStyle name="rightplainText" xfId="126" xr:uid="{834CF04E-E223-41B9-A1BF-A4A73A91B33F}"/>
    <cellStyle name="sheetTitle" xfId="127" xr:uid="{3ED31622-6138-4BEC-96A1-C5D8EFF7BCF3}"/>
    <cellStyle name="tableHeader" xfId="128" xr:uid="{47A977D0-2B32-4A45-BEE4-96FFEA427A55}"/>
    <cellStyle name="tablesubHeader" xfId="129" xr:uid="{707A64A4-7ABD-487E-8AD0-E5D33E59C6FA}"/>
    <cellStyle name="threeDecimalDigits" xfId="130" xr:uid="{C0B71DBB-A801-4962-B056-813DBD457D42}"/>
    <cellStyle name="Title 2" xfId="68" xr:uid="{00000000-0005-0000-0000-000048000000}"/>
    <cellStyle name="Total" xfId="17" builtinId="25" customBuiltin="1"/>
    <cellStyle name="twoDecimalDigits" xfId="131" xr:uid="{563C093E-623E-49E8-AE72-025F2E5E1F6C}"/>
    <cellStyle name="Warning Text" xfId="15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1</xdr:row>
      <xdr:rowOff>154214</xdr:rowOff>
    </xdr:from>
    <xdr:to>
      <xdr:col>15</xdr:col>
      <xdr:colOff>236764</xdr:colOff>
      <xdr:row>29</xdr:row>
      <xdr:rowOff>60778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349F46-5949-0670-C302-4833713B0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317500"/>
          <a:ext cx="8845550" cy="447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139700</xdr:rowOff>
    </xdr:from>
    <xdr:to>
      <xdr:col>9</xdr:col>
      <xdr:colOff>752527</xdr:colOff>
      <xdr:row>2</xdr:row>
      <xdr:rowOff>97676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91CA4C-8E03-0923-20DE-040053DD0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16950" y="139700"/>
          <a:ext cx="1162102" cy="6501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869950</xdr:colOff>
      <xdr:row>0</xdr:row>
      <xdr:rowOff>193675</xdr:rowOff>
    </xdr:from>
    <xdr:to>
      <xdr:col>9</xdr:col>
      <xdr:colOff>44502</xdr:colOff>
      <xdr:row>2</xdr:row>
      <xdr:rowOff>145301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53B78A-CC3D-4B5B-8224-2BB5A9AF9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66150" y="193675"/>
          <a:ext cx="1165277" cy="6469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1325336</xdr:colOff>
      <xdr:row>0</xdr:row>
      <xdr:rowOff>221796</xdr:rowOff>
    </xdr:from>
    <xdr:to>
      <xdr:col>8</xdr:col>
      <xdr:colOff>515310</xdr:colOff>
      <xdr:row>2</xdr:row>
      <xdr:rowOff>179772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3511DB-F7E6-4CBD-A6AC-6F99F1281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98872" y="221796"/>
          <a:ext cx="1094974" cy="6519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0</xdr:row>
      <xdr:rowOff>149225</xdr:rowOff>
    </xdr:from>
    <xdr:to>
      <xdr:col>7</xdr:col>
      <xdr:colOff>1254177</xdr:colOff>
      <xdr:row>0</xdr:row>
      <xdr:rowOff>799351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04BA5C-A1B8-4C88-BEEF-64689E045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17300" y="149225"/>
          <a:ext cx="1158927" cy="6501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60325</xdr:colOff>
      <xdr:row>0</xdr:row>
      <xdr:rowOff>168275</xdr:rowOff>
    </xdr:from>
    <xdr:to>
      <xdr:col>6</xdr:col>
      <xdr:colOff>9576</xdr:colOff>
      <xdr:row>0</xdr:row>
      <xdr:rowOff>818401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D2D4DC-007C-4975-A484-E68E672AE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84975" y="168275"/>
          <a:ext cx="1111301" cy="6501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1746250</xdr:colOff>
      <xdr:row>0</xdr:row>
      <xdr:rowOff>123825</xdr:rowOff>
    </xdr:from>
    <xdr:to>
      <xdr:col>9</xdr:col>
      <xdr:colOff>488425</xdr:colOff>
      <xdr:row>0</xdr:row>
      <xdr:rowOff>770776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519859-AF9F-4F5D-8F76-397C8DE7F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068300" y="123825"/>
          <a:ext cx="1158927" cy="6501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0</xdr:row>
      <xdr:rowOff>66675</xdr:rowOff>
    </xdr:from>
    <xdr:to>
      <xdr:col>7</xdr:col>
      <xdr:colOff>558853</xdr:colOff>
      <xdr:row>0</xdr:row>
      <xdr:rowOff>713626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9D7FF-2B92-4680-8CBE-C8524BD4E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211175" y="63500"/>
          <a:ext cx="1158927" cy="650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CE5D-3181-4ECC-9A6A-26007334D43E}">
  <dimension ref="A1"/>
  <sheetViews>
    <sheetView tabSelected="1" zoomScale="70" zoomScaleNormal="70" workbookViewId="0">
      <selection activeCell="U11" sqref="U11"/>
    </sheetView>
  </sheetViews>
  <sheetFormatPr defaultColWidth="8.7265625" defaultRowHeight="13"/>
  <cols>
    <col min="1" max="16384" width="8.7265625" style="2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61"/>
  <sheetViews>
    <sheetView showGridLines="0" zoomScale="80" zoomScaleNormal="80" workbookViewId="0">
      <selection activeCell="E59" sqref="E59"/>
    </sheetView>
  </sheetViews>
  <sheetFormatPr defaultColWidth="8.81640625" defaultRowHeight="15.5"/>
  <cols>
    <col min="1" max="1" width="3" style="1" customWidth="1"/>
    <col min="2" max="2" width="6.453125" style="1" customWidth="1"/>
    <col min="3" max="3" width="19.54296875" style="1" customWidth="1"/>
    <col min="4" max="4" width="19" style="1" customWidth="1"/>
    <col min="5" max="5" width="19" style="4" customWidth="1"/>
    <col min="6" max="7" width="19" style="1" customWidth="1"/>
    <col min="8" max="8" width="16.453125" style="1" customWidth="1"/>
    <col min="9" max="9" width="7.81640625" style="1" customWidth="1"/>
    <col min="10" max="10" width="24.453125" style="1" customWidth="1"/>
    <col min="11" max="11" width="21.1796875" style="1" customWidth="1"/>
    <col min="12" max="23" width="8.81640625" style="1" customWidth="1"/>
    <col min="24" max="36" width="9.453125" style="1" customWidth="1"/>
    <col min="37" max="37" width="7.453125" style="1" customWidth="1"/>
    <col min="38" max="16384" width="8.81640625" style="1"/>
  </cols>
  <sheetData>
    <row r="1" spans="2:9" ht="36" customHeight="1">
      <c r="B1" s="2"/>
      <c r="C1" s="3"/>
      <c r="D1" s="3"/>
    </row>
    <row r="2" spans="2:9" ht="18.649999999999999" customHeight="1">
      <c r="B2" s="12" t="s">
        <v>28</v>
      </c>
      <c r="C2" s="3"/>
      <c r="D2" s="3"/>
    </row>
    <row r="3" spans="2:9" ht="20.149999999999999" customHeight="1">
      <c r="B3" s="2"/>
      <c r="C3" s="3"/>
      <c r="D3" s="3"/>
    </row>
    <row r="4" spans="2:9" ht="20.149999999999999" customHeight="1">
      <c r="B4" s="2"/>
      <c r="C4" s="5" t="s">
        <v>29</v>
      </c>
    </row>
    <row r="5" spans="2:9" ht="20.149999999999999" customHeight="1">
      <c r="B5" s="2"/>
      <c r="C5" s="11" t="s">
        <v>19</v>
      </c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24</v>
      </c>
    </row>
    <row r="6" spans="2:9" ht="20.149999999999999" customHeight="1">
      <c r="B6" s="2"/>
      <c r="C6" s="97" t="s">
        <v>80</v>
      </c>
      <c r="D6" s="78"/>
      <c r="E6" s="98">
        <v>142.1</v>
      </c>
      <c r="F6" s="98">
        <v>145.80000000000001</v>
      </c>
      <c r="G6" s="98">
        <v>156.80000000000001</v>
      </c>
      <c r="H6" s="99">
        <f>444.7</f>
        <v>444.7</v>
      </c>
    </row>
    <row r="7" spans="2:9" ht="20.149999999999999" customHeight="1">
      <c r="B7" s="2"/>
      <c r="C7" s="16" t="s">
        <v>33</v>
      </c>
      <c r="D7" s="78"/>
      <c r="E7" s="81">
        <v>99.9</v>
      </c>
      <c r="F7" s="81">
        <v>95.7</v>
      </c>
      <c r="G7" s="81">
        <v>95.7</v>
      </c>
      <c r="H7" s="82">
        <f>291.2</f>
        <v>291.2</v>
      </c>
    </row>
    <row r="8" spans="2:9" ht="20.149999999999999" customHeight="1">
      <c r="B8" s="2"/>
      <c r="C8" s="16" t="s">
        <v>34</v>
      </c>
      <c r="D8" s="78"/>
      <c r="E8" s="81">
        <v>42.2</v>
      </c>
      <c r="F8" s="81">
        <v>50.1</v>
      </c>
      <c r="G8" s="81">
        <v>61.1</v>
      </c>
      <c r="H8" s="82">
        <f>153.5</f>
        <v>153.5</v>
      </c>
    </row>
    <row r="9" spans="2:9" ht="20.149999999999999" customHeight="1">
      <c r="B9" s="2"/>
      <c r="C9" s="97" t="s">
        <v>26</v>
      </c>
      <c r="D9" s="98">
        <f>SUM(D10:D11)</f>
        <v>153.30000000000001</v>
      </c>
      <c r="E9" s="98">
        <f t="shared" ref="E9:G9" si="0">SUM(E10:E11)</f>
        <v>146</v>
      </c>
      <c r="F9" s="98">
        <f t="shared" si="0"/>
        <v>155.80000000000001</v>
      </c>
      <c r="G9" s="98">
        <f t="shared" si="0"/>
        <v>162.5</v>
      </c>
      <c r="H9" s="99">
        <f>617.6</f>
        <v>617.6</v>
      </c>
      <c r="I9" s="77"/>
    </row>
    <row r="10" spans="2:9" ht="20.149999999999999" customHeight="1">
      <c r="B10" s="2"/>
      <c r="C10" s="16" t="s">
        <v>33</v>
      </c>
      <c r="D10" s="81">
        <v>98.5</v>
      </c>
      <c r="E10" s="81">
        <v>98.5</v>
      </c>
      <c r="F10" s="81">
        <v>99.8</v>
      </c>
      <c r="G10" s="81">
        <v>99.4</v>
      </c>
      <c r="H10" s="82">
        <f>396.3</f>
        <v>396.3</v>
      </c>
    </row>
    <row r="11" spans="2:9" ht="20.149999999999999" customHeight="1">
      <c r="B11" s="2"/>
      <c r="C11" s="16" t="s">
        <v>34</v>
      </c>
      <c r="D11" s="81">
        <v>54.8</v>
      </c>
      <c r="E11" s="81">
        <v>47.5</v>
      </c>
      <c r="F11" s="81">
        <v>56</v>
      </c>
      <c r="G11" s="81">
        <v>63.1</v>
      </c>
      <c r="H11" s="82">
        <f>221.3</f>
        <v>221.3</v>
      </c>
    </row>
    <row r="12" spans="2:9" ht="20.149999999999999" customHeight="1">
      <c r="B12" s="2"/>
      <c r="C12" s="97" t="s">
        <v>17</v>
      </c>
      <c r="D12" s="98">
        <f t="shared" ref="D12:H12" si="1">SUM(D13:D14)</f>
        <v>127.2</v>
      </c>
      <c r="E12" s="98">
        <f t="shared" si="1"/>
        <v>140.9</v>
      </c>
      <c r="F12" s="98">
        <f t="shared" si="1"/>
        <v>152.60000000000002</v>
      </c>
      <c r="G12" s="98">
        <f t="shared" si="1"/>
        <v>159.10000000000002</v>
      </c>
      <c r="H12" s="99">
        <f t="shared" si="1"/>
        <v>579.79999999999995</v>
      </c>
    </row>
    <row r="13" spans="2:9" ht="20.149999999999999" customHeight="1">
      <c r="B13" s="2"/>
      <c r="C13" s="16" t="s">
        <v>33</v>
      </c>
      <c r="D13" s="81">
        <v>102.4</v>
      </c>
      <c r="E13" s="81">
        <v>102.4</v>
      </c>
      <c r="F13" s="81">
        <v>102.4</v>
      </c>
      <c r="G13" s="81">
        <v>102.4</v>
      </c>
      <c r="H13" s="82">
        <f t="shared" ref="H13:H14" si="2">SUM(D13:G13)</f>
        <v>409.6</v>
      </c>
    </row>
    <row r="14" spans="2:9" ht="20.149999999999999" customHeight="1">
      <c r="B14" s="2"/>
      <c r="C14" s="16" t="s">
        <v>34</v>
      </c>
      <c r="D14" s="81">
        <v>24.8</v>
      </c>
      <c r="E14" s="81">
        <v>38.5</v>
      </c>
      <c r="F14" s="81">
        <v>50.2</v>
      </c>
      <c r="G14" s="81">
        <v>56.7</v>
      </c>
      <c r="H14" s="82">
        <f t="shared" si="2"/>
        <v>170.2</v>
      </c>
    </row>
    <row r="15" spans="2:9" ht="20.149999999999999" customHeight="1">
      <c r="B15" s="2"/>
      <c r="C15" s="97" t="s">
        <v>18</v>
      </c>
      <c r="D15" s="98">
        <f t="shared" ref="D15:H15" si="3">SUM(D16:D17)</f>
        <v>157.4</v>
      </c>
      <c r="E15" s="98">
        <f t="shared" si="3"/>
        <v>145.80000000000001</v>
      </c>
      <c r="F15" s="98">
        <f t="shared" si="3"/>
        <v>150.4</v>
      </c>
      <c r="G15" s="98">
        <f t="shared" si="3"/>
        <v>158.4</v>
      </c>
      <c r="H15" s="99">
        <f t="shared" si="3"/>
        <v>611.9</v>
      </c>
    </row>
    <row r="16" spans="2:9" ht="20.149999999999999" customHeight="1">
      <c r="B16" s="2"/>
      <c r="C16" s="16" t="s">
        <v>33</v>
      </c>
      <c r="D16" s="81">
        <v>105.5</v>
      </c>
      <c r="E16" s="81">
        <v>105.5</v>
      </c>
      <c r="F16" s="81">
        <v>105.5</v>
      </c>
      <c r="G16" s="81">
        <v>105.5</v>
      </c>
      <c r="H16" s="82">
        <f>421.8</f>
        <v>421.8</v>
      </c>
    </row>
    <row r="17" spans="2:8" ht="20.149999999999999" customHeight="1">
      <c r="B17" s="2"/>
      <c r="C17" s="16" t="s">
        <v>34</v>
      </c>
      <c r="D17" s="81">
        <v>51.9</v>
      </c>
      <c r="E17" s="81">
        <v>40.299999999999997</v>
      </c>
      <c r="F17" s="81">
        <v>44.9</v>
      </c>
      <c r="G17" s="81">
        <v>52.9</v>
      </c>
      <c r="H17" s="82">
        <f>190.1</f>
        <v>190.1</v>
      </c>
    </row>
    <row r="18" spans="2:8" ht="20.149999999999999" customHeight="1">
      <c r="B18" s="2"/>
      <c r="C18" s="97" t="s">
        <v>4</v>
      </c>
      <c r="D18" s="98">
        <f>SUM(D19:D20)</f>
        <v>158.5</v>
      </c>
      <c r="E18" s="98">
        <f t="shared" ref="E18:H18" si="4">SUM(E19:E20)</f>
        <v>143.39999999999998</v>
      </c>
      <c r="F18" s="98">
        <f t="shared" si="4"/>
        <v>152</v>
      </c>
      <c r="G18" s="98">
        <f t="shared" si="4"/>
        <v>140.89999999999998</v>
      </c>
      <c r="H18" s="99">
        <f t="shared" si="4"/>
        <v>594.70000000000005</v>
      </c>
    </row>
    <row r="19" spans="2:8" ht="20.149999999999999" customHeight="1">
      <c r="B19" s="2"/>
      <c r="C19" s="16" t="s">
        <v>33</v>
      </c>
      <c r="D19" s="81">
        <v>108.6</v>
      </c>
      <c r="E19" s="81">
        <v>108.6</v>
      </c>
      <c r="F19" s="81">
        <v>108.6</v>
      </c>
      <c r="G19" s="81">
        <v>108.6</v>
      </c>
      <c r="H19" s="82">
        <f>434.5</f>
        <v>434.5</v>
      </c>
    </row>
    <row r="20" spans="2:8" ht="20.149999999999999" customHeight="1">
      <c r="B20" s="2"/>
      <c r="C20" s="16" t="s">
        <v>34</v>
      </c>
      <c r="D20" s="81">
        <v>49.9</v>
      </c>
      <c r="E20" s="81">
        <v>34.799999999999997</v>
      </c>
      <c r="F20" s="81">
        <v>43.4</v>
      </c>
      <c r="G20" s="81">
        <v>32.299999999999997</v>
      </c>
      <c r="H20" s="82">
        <f>160.2</f>
        <v>160.19999999999999</v>
      </c>
    </row>
    <row r="21" spans="2:8" ht="20.149999999999999" customHeight="1">
      <c r="B21" s="2"/>
      <c r="C21" s="97" t="s">
        <v>5</v>
      </c>
      <c r="D21" s="98">
        <f>SUM(D22:D23)</f>
        <v>170.60000000000002</v>
      </c>
      <c r="E21" s="98">
        <f>SUM(E22:E23)</f>
        <v>155.4</v>
      </c>
      <c r="F21" s="78"/>
      <c r="G21" s="78"/>
      <c r="H21" s="78"/>
    </row>
    <row r="22" spans="2:8" ht="20.149999999999999" customHeight="1">
      <c r="B22" s="2"/>
      <c r="C22" s="16" t="s">
        <v>33</v>
      </c>
      <c r="D22" s="81">
        <v>111.9</v>
      </c>
      <c r="E22" s="81">
        <v>111.9</v>
      </c>
      <c r="F22" s="78"/>
      <c r="G22" s="78"/>
      <c r="H22" s="78"/>
    </row>
    <row r="23" spans="2:8" ht="20.149999999999999" customHeight="1">
      <c r="B23" s="2"/>
      <c r="C23" s="16" t="s">
        <v>34</v>
      </c>
      <c r="D23" s="81">
        <v>58.7</v>
      </c>
      <c r="E23" s="81">
        <v>43.5</v>
      </c>
      <c r="F23" s="78"/>
      <c r="G23" s="78"/>
      <c r="H23" s="78"/>
    </row>
    <row r="24" spans="2:8" ht="20.149999999999999" customHeight="1">
      <c r="B24" s="2"/>
      <c r="C24" s="54"/>
      <c r="D24" s="55"/>
      <c r="E24" s="55"/>
      <c r="F24" s="55"/>
      <c r="G24" s="55"/>
      <c r="H24" s="55"/>
    </row>
    <row r="25" spans="2:8" ht="20.149999999999999" customHeight="1">
      <c r="B25" s="2"/>
      <c r="C25" s="5" t="s">
        <v>31</v>
      </c>
    </row>
    <row r="26" spans="2:8" ht="20.149999999999999" customHeight="1">
      <c r="B26" s="2"/>
      <c r="C26" s="11" t="s">
        <v>19</v>
      </c>
      <c r="D26" s="11" t="s">
        <v>20</v>
      </c>
      <c r="E26" s="11" t="s">
        <v>21</v>
      </c>
      <c r="F26" s="11" t="s">
        <v>22</v>
      </c>
      <c r="G26" s="11" t="s">
        <v>23</v>
      </c>
      <c r="H26" s="11" t="s">
        <v>24</v>
      </c>
    </row>
    <row r="27" spans="2:8" ht="20.149999999999999" customHeight="1">
      <c r="B27" s="2"/>
      <c r="C27" s="22" t="s">
        <v>80</v>
      </c>
      <c r="D27" s="78"/>
      <c r="E27" s="79">
        <v>29.6</v>
      </c>
      <c r="F27" s="79">
        <v>29.081</v>
      </c>
      <c r="G27" s="79">
        <v>31.2</v>
      </c>
      <c r="H27" s="80">
        <f t="shared" ref="H27:H30" si="5">SUM(D27:G27)</f>
        <v>89.881</v>
      </c>
    </row>
    <row r="28" spans="2:8" ht="20.149999999999999" customHeight="1">
      <c r="B28" s="2"/>
      <c r="C28" s="22" t="s">
        <v>26</v>
      </c>
      <c r="D28" s="79">
        <v>30.873999999999999</v>
      </c>
      <c r="E28" s="79">
        <v>29.129000000000001</v>
      </c>
      <c r="F28" s="79">
        <v>30.6</v>
      </c>
      <c r="G28" s="79">
        <v>31.5</v>
      </c>
      <c r="H28" s="80">
        <f t="shared" si="5"/>
        <v>122.10300000000001</v>
      </c>
    </row>
    <row r="29" spans="2:8" ht="20.149999999999999" customHeight="1">
      <c r="B29" s="2"/>
      <c r="C29" s="22" t="s">
        <v>17</v>
      </c>
      <c r="D29" s="79">
        <v>25.3</v>
      </c>
      <c r="E29" s="79">
        <v>28</v>
      </c>
      <c r="F29" s="79">
        <v>30.3</v>
      </c>
      <c r="G29" s="79">
        <v>32.299999999999997</v>
      </c>
      <c r="H29" s="80">
        <v>115.8</v>
      </c>
    </row>
    <row r="30" spans="2:8" ht="20.149999999999999" customHeight="1">
      <c r="B30" s="2"/>
      <c r="C30" s="22" t="s">
        <v>18</v>
      </c>
      <c r="D30" s="79">
        <v>32.299999999999997</v>
      </c>
      <c r="E30" s="79">
        <v>30.2</v>
      </c>
      <c r="F30" s="79">
        <v>31.4</v>
      </c>
      <c r="G30" s="79">
        <v>33.6</v>
      </c>
      <c r="H30" s="80">
        <f t="shared" si="5"/>
        <v>127.5</v>
      </c>
    </row>
    <row r="31" spans="2:8" ht="20.149999999999999" customHeight="1">
      <c r="B31" s="2"/>
      <c r="C31" s="22" t="s">
        <v>4</v>
      </c>
      <c r="D31" s="79">
        <v>33.799999999999997</v>
      </c>
      <c r="E31" s="79">
        <v>29.7</v>
      </c>
      <c r="F31" s="79">
        <v>30.8</v>
      </c>
      <c r="G31" s="79">
        <v>27</v>
      </c>
      <c r="H31" s="80">
        <f>SUM(D31:G31)</f>
        <v>121.3</v>
      </c>
    </row>
    <row r="32" spans="2:8" ht="20.149999999999999" customHeight="1">
      <c r="B32" s="2"/>
      <c r="C32" s="22" t="s">
        <v>5</v>
      </c>
      <c r="D32" s="79">
        <v>33.1</v>
      </c>
      <c r="E32" s="79">
        <v>29.5</v>
      </c>
      <c r="F32" s="78"/>
      <c r="G32" s="78"/>
      <c r="H32" s="78"/>
    </row>
    <row r="33" spans="2:8" ht="20.149999999999999" customHeight="1">
      <c r="B33" s="2"/>
      <c r="C33" s="3"/>
      <c r="D33" s="3"/>
    </row>
    <row r="34" spans="2:8" ht="20.149999999999999" customHeight="1">
      <c r="B34" s="2"/>
      <c r="C34" s="5" t="s">
        <v>32</v>
      </c>
    </row>
    <row r="35" spans="2:8" ht="20.149999999999999" customHeight="1">
      <c r="B35" s="2"/>
      <c r="C35" s="11" t="s">
        <v>19</v>
      </c>
      <c r="D35" s="11" t="s">
        <v>20</v>
      </c>
      <c r="E35" s="11" t="s">
        <v>21</v>
      </c>
      <c r="F35" s="11" t="s">
        <v>22</v>
      </c>
      <c r="G35" s="11" t="s">
        <v>23</v>
      </c>
      <c r="H35" s="11" t="s">
        <v>24</v>
      </c>
    </row>
    <row r="36" spans="2:8" ht="20.149999999999999" customHeight="1">
      <c r="B36" s="2"/>
      <c r="C36" s="22" t="s">
        <v>80</v>
      </c>
      <c r="D36" s="78"/>
      <c r="E36" s="79">
        <v>18.742999999999999</v>
      </c>
      <c r="F36" s="79">
        <v>18.196000000000002</v>
      </c>
      <c r="G36" s="79">
        <v>23.591000000000001</v>
      </c>
      <c r="H36" s="80">
        <f>SUM(D36:G36)</f>
        <v>60.53</v>
      </c>
    </row>
    <row r="37" spans="2:8" ht="20.149999999999999" customHeight="1">
      <c r="B37" s="2"/>
      <c r="C37" s="22" t="s">
        <v>26</v>
      </c>
      <c r="D37" s="79">
        <v>19.684000000000001</v>
      </c>
      <c r="E37" s="79">
        <v>19.167999999999999</v>
      </c>
      <c r="F37" s="79">
        <v>19.600000000000001</v>
      </c>
      <c r="G37" s="79">
        <v>19.5</v>
      </c>
      <c r="H37" s="80">
        <v>77.900000000000006</v>
      </c>
    </row>
    <row r="38" spans="2:8" ht="20.149999999999999" customHeight="1">
      <c r="B38" s="2"/>
      <c r="C38" s="22" t="s">
        <v>17</v>
      </c>
      <c r="D38" s="79">
        <v>16</v>
      </c>
      <c r="E38" s="79">
        <v>18.2</v>
      </c>
      <c r="F38" s="79">
        <v>21.2</v>
      </c>
      <c r="G38" s="79">
        <v>23.3</v>
      </c>
      <c r="H38" s="80">
        <f t="shared" ref="H38" si="6">SUM(D38:G38)</f>
        <v>78.7</v>
      </c>
    </row>
    <row r="39" spans="2:8" ht="20.149999999999999" customHeight="1">
      <c r="B39" s="2"/>
      <c r="C39" s="22" t="s">
        <v>18</v>
      </c>
      <c r="D39" s="79">
        <v>23.6</v>
      </c>
      <c r="E39" s="79">
        <v>21.7</v>
      </c>
      <c r="F39" s="79">
        <v>23.2</v>
      </c>
      <c r="G39" s="79">
        <v>25.3</v>
      </c>
      <c r="H39" s="80">
        <v>93.9</v>
      </c>
    </row>
    <row r="40" spans="2:8" ht="20.149999999999999" customHeight="1">
      <c r="B40" s="2"/>
      <c r="C40" s="22" t="s">
        <v>4</v>
      </c>
      <c r="D40" s="79">
        <v>24.7</v>
      </c>
      <c r="E40" s="79">
        <v>20.3</v>
      </c>
      <c r="F40" s="79">
        <v>23.5</v>
      </c>
      <c r="G40" s="79">
        <v>19.899999999999999</v>
      </c>
      <c r="H40" s="80">
        <v>88.5</v>
      </c>
    </row>
    <row r="41" spans="2:8" ht="20.149999999999999" customHeight="1">
      <c r="B41" s="2"/>
      <c r="C41" s="22" t="s">
        <v>5</v>
      </c>
      <c r="D41" s="79">
        <v>23.7</v>
      </c>
      <c r="E41" s="79">
        <v>20.2</v>
      </c>
      <c r="F41" s="78"/>
      <c r="G41" s="78"/>
      <c r="H41" s="78"/>
    </row>
    <row r="42" spans="2:8" ht="20.149999999999999" customHeight="1">
      <c r="B42" s="2"/>
      <c r="C42" s="13"/>
      <c r="D42" s="14"/>
      <c r="E42" s="14"/>
      <c r="F42" s="14"/>
      <c r="G42" s="14"/>
      <c r="H42" s="15"/>
    </row>
    <row r="43" spans="2:8" ht="20.149999999999999" customHeight="1">
      <c r="B43" s="2"/>
      <c r="C43" s="5" t="s">
        <v>78</v>
      </c>
    </row>
    <row r="44" spans="2:8" ht="20.149999999999999" customHeight="1">
      <c r="B44" s="2"/>
      <c r="C44" s="11" t="s">
        <v>19</v>
      </c>
      <c r="D44" s="11" t="s">
        <v>20</v>
      </c>
      <c r="E44" s="11" t="s">
        <v>21</v>
      </c>
      <c r="F44" s="11" t="s">
        <v>22</v>
      </c>
      <c r="G44" s="11" t="s">
        <v>23</v>
      </c>
      <c r="H44" s="11" t="s">
        <v>24</v>
      </c>
    </row>
    <row r="45" spans="2:8" ht="20.149999999999999" customHeight="1">
      <c r="B45" s="2"/>
      <c r="C45" s="22" t="s">
        <v>80</v>
      </c>
      <c r="D45" s="18"/>
      <c r="E45" s="17">
        <v>0</v>
      </c>
      <c r="F45" s="17">
        <v>0</v>
      </c>
      <c r="G45" s="17">
        <v>0</v>
      </c>
      <c r="H45" s="100">
        <f>SUM(D45:G45)</f>
        <v>0</v>
      </c>
    </row>
    <row r="46" spans="2:8" ht="20.149999999999999" customHeight="1">
      <c r="B46" s="2"/>
      <c r="C46" s="22" t="s">
        <v>26</v>
      </c>
      <c r="D46" s="17">
        <v>0</v>
      </c>
      <c r="E46" s="17">
        <v>0</v>
      </c>
      <c r="F46" s="17">
        <v>0</v>
      </c>
      <c r="G46" s="17">
        <v>0</v>
      </c>
      <c r="H46" s="100">
        <f t="shared" ref="H46:H49" si="7">SUM(D46:G46)</f>
        <v>0</v>
      </c>
    </row>
    <row r="47" spans="2:8" ht="20.149999999999999" customHeight="1">
      <c r="B47" s="2"/>
      <c r="C47" s="22" t="s">
        <v>17</v>
      </c>
      <c r="D47" s="17">
        <v>0</v>
      </c>
      <c r="E47" s="17">
        <v>0</v>
      </c>
      <c r="F47" s="17">
        <v>0</v>
      </c>
      <c r="G47" s="17">
        <v>0</v>
      </c>
      <c r="H47" s="100">
        <f t="shared" si="7"/>
        <v>0</v>
      </c>
    </row>
    <row r="48" spans="2:8" ht="20.149999999999999" customHeight="1">
      <c r="B48" s="2"/>
      <c r="C48" s="22" t="s">
        <v>18</v>
      </c>
      <c r="D48" s="79">
        <v>2.4</v>
      </c>
      <c r="E48" s="79">
        <v>2.2000000000000002</v>
      </c>
      <c r="F48" s="79">
        <v>1</v>
      </c>
      <c r="G48" s="79">
        <v>2.2000000000000002</v>
      </c>
      <c r="H48" s="80">
        <f t="shared" si="7"/>
        <v>7.8</v>
      </c>
    </row>
    <row r="49" spans="2:8" ht="20.149999999999999" customHeight="1">
      <c r="B49" s="2"/>
      <c r="C49" s="22" t="s">
        <v>4</v>
      </c>
      <c r="D49" s="79">
        <v>2.5</v>
      </c>
      <c r="E49" s="79">
        <v>0.9</v>
      </c>
      <c r="F49" s="79">
        <v>0.9</v>
      </c>
      <c r="G49" s="79">
        <v>3.9</v>
      </c>
      <c r="H49" s="80">
        <f t="shared" si="7"/>
        <v>8.1999999999999993</v>
      </c>
    </row>
    <row r="50" spans="2:8" ht="20.149999999999999" customHeight="1">
      <c r="B50" s="2"/>
      <c r="C50" s="22" t="s">
        <v>5</v>
      </c>
      <c r="D50" s="79">
        <v>0.9</v>
      </c>
      <c r="E50" s="79">
        <v>2</v>
      </c>
      <c r="F50" s="78"/>
      <c r="G50" s="78"/>
      <c r="H50" s="101"/>
    </row>
    <row r="51" spans="2:8" ht="20.149999999999999" customHeight="1">
      <c r="B51" s="2"/>
      <c r="C51" s="13"/>
      <c r="D51" s="83"/>
      <c r="E51" s="83"/>
      <c r="F51" s="83"/>
      <c r="G51" s="83"/>
      <c r="H51" s="84"/>
    </row>
    <row r="52" spans="2:8" ht="20.149999999999999" customHeight="1">
      <c r="C52" s="5" t="s">
        <v>30</v>
      </c>
    </row>
    <row r="53" spans="2:8" ht="20.149999999999999" customHeight="1">
      <c r="C53" s="11" t="s">
        <v>19</v>
      </c>
      <c r="D53" s="11" t="s">
        <v>20</v>
      </c>
      <c r="E53" s="11" t="s">
        <v>21</v>
      </c>
      <c r="F53" s="11" t="s">
        <v>22</v>
      </c>
      <c r="G53" s="11" t="s">
        <v>23</v>
      </c>
      <c r="H53" s="11" t="s">
        <v>24</v>
      </c>
    </row>
    <row r="54" spans="2:8" ht="20.149999999999999" customHeight="1">
      <c r="C54" s="22" t="s">
        <v>80</v>
      </c>
      <c r="D54" s="78"/>
      <c r="E54" s="85">
        <v>1.587</v>
      </c>
      <c r="F54" s="85">
        <v>1.542</v>
      </c>
      <c r="G54" s="85">
        <v>1.9990000000000001</v>
      </c>
      <c r="H54" s="102">
        <f t="shared" ref="H54:H58" si="8">SUM(D54:G54)</f>
        <v>5.1280000000000001</v>
      </c>
    </row>
    <row r="55" spans="2:8" ht="20.149999999999999" customHeight="1">
      <c r="C55" s="22" t="s">
        <v>26</v>
      </c>
      <c r="D55" s="85">
        <v>1.6559999999999999</v>
      </c>
      <c r="E55" s="85">
        <v>1.6080000000000001</v>
      </c>
      <c r="F55" s="85">
        <v>1.64</v>
      </c>
      <c r="G55" s="85">
        <v>1.629</v>
      </c>
      <c r="H55" s="102">
        <f>SUM(D55:G55)</f>
        <v>6.5329999999999995</v>
      </c>
    </row>
    <row r="56" spans="2:8" ht="20.149999999999999" customHeight="1">
      <c r="C56" s="22" t="s">
        <v>17</v>
      </c>
      <c r="D56" s="86">
        <v>1.3340000000000001</v>
      </c>
      <c r="E56" s="85">
        <v>1.512</v>
      </c>
      <c r="F56" s="85">
        <v>1.764</v>
      </c>
      <c r="G56" s="85">
        <v>1.9350000000000001</v>
      </c>
      <c r="H56" s="102">
        <f t="shared" si="8"/>
        <v>6.5449999999999999</v>
      </c>
    </row>
    <row r="57" spans="2:8" ht="20.149999999999999" customHeight="1">
      <c r="C57" s="22" t="s">
        <v>18</v>
      </c>
      <c r="D57" s="85">
        <v>1.7589999999999999</v>
      </c>
      <c r="E57" s="85">
        <v>1.6140000000000001</v>
      </c>
      <c r="F57" s="85">
        <v>1.831</v>
      </c>
      <c r="G57" s="85">
        <v>1.9</v>
      </c>
      <c r="H57" s="102">
        <f t="shared" si="8"/>
        <v>7.104000000000001</v>
      </c>
    </row>
    <row r="58" spans="2:8" ht="20.149999999999999" customHeight="1">
      <c r="C58" s="22" t="s">
        <v>4</v>
      </c>
      <c r="D58" s="85">
        <v>1.8220000000000001</v>
      </c>
      <c r="E58" s="85">
        <v>1.5880000000000001</v>
      </c>
      <c r="F58" s="85">
        <v>1.8380000000000001</v>
      </c>
      <c r="G58" s="85">
        <v>1.302</v>
      </c>
      <c r="H58" s="102">
        <f t="shared" si="8"/>
        <v>6.5500000000000007</v>
      </c>
    </row>
    <row r="59" spans="2:8" ht="20.149999999999999" customHeight="1">
      <c r="C59" s="22" t="s">
        <v>5</v>
      </c>
      <c r="D59" s="85">
        <v>1.849</v>
      </c>
      <c r="E59" s="85">
        <v>1.4730000000000001</v>
      </c>
      <c r="F59" s="78"/>
      <c r="G59" s="78"/>
      <c r="H59" s="78"/>
    </row>
    <row r="60" spans="2:8" ht="20.149999999999999" customHeight="1"/>
    <row r="61" spans="2:8" ht="17.5">
      <c r="C61" s="1" t="s">
        <v>79</v>
      </c>
    </row>
  </sheetData>
  <phoneticPr fontId="38" type="noConversion"/>
  <pageMargins left="0.7" right="0.7" top="0.75" bottom="0.75" header="0.3" footer="0.3"/>
  <pageSetup paperSize="9" scale="5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F20BF-337D-4380-A7EE-A54B2C7014DF}">
  <sheetPr>
    <pageSetUpPr fitToPage="1"/>
  </sheetPr>
  <dimension ref="B1:H39"/>
  <sheetViews>
    <sheetView showGridLines="0" zoomScaleNormal="100" workbookViewId="0">
      <selection activeCell="D35" sqref="D35"/>
    </sheetView>
  </sheetViews>
  <sheetFormatPr defaultColWidth="8.81640625" defaultRowHeight="15.5"/>
  <cols>
    <col min="1" max="1" width="3" style="1" customWidth="1"/>
    <col min="2" max="2" width="6.453125" style="1" customWidth="1"/>
    <col min="3" max="3" width="18.1796875" style="1" customWidth="1"/>
    <col min="4" max="4" width="20.54296875" style="1" customWidth="1"/>
    <col min="5" max="5" width="20.54296875" style="23" customWidth="1"/>
    <col min="6" max="8" width="20.54296875" style="1" customWidth="1"/>
    <col min="9" max="9" width="7.81640625" style="1" customWidth="1"/>
    <col min="10" max="10" width="24.453125" style="1" customWidth="1"/>
    <col min="11" max="11" width="21.1796875" style="1" customWidth="1"/>
    <col min="12" max="23" width="8.81640625" style="1" customWidth="1"/>
    <col min="24" max="36" width="9.453125" style="1" customWidth="1"/>
    <col min="37" max="37" width="7.453125" style="1" customWidth="1"/>
    <col min="38" max="16384" width="8.81640625" style="1"/>
  </cols>
  <sheetData>
    <row r="1" spans="2:8" ht="36" customHeight="1">
      <c r="B1" s="2"/>
      <c r="C1" s="3"/>
      <c r="D1" s="3"/>
    </row>
    <row r="2" spans="2:8" ht="18.649999999999999" customHeight="1">
      <c r="B2" s="12" t="s">
        <v>28</v>
      </c>
      <c r="C2" s="3"/>
      <c r="D2" s="3"/>
    </row>
    <row r="3" spans="2:8" ht="20.149999999999999" customHeight="1">
      <c r="B3" s="2"/>
      <c r="C3" s="3"/>
      <c r="D3" s="3"/>
    </row>
    <row r="4" spans="2:8" ht="20.149999999999999" customHeight="1">
      <c r="B4" s="2"/>
      <c r="C4" s="10" t="s">
        <v>88</v>
      </c>
      <c r="E4" s="1"/>
    </row>
    <row r="5" spans="2:8" ht="34.5" customHeight="1">
      <c r="B5" s="2"/>
      <c r="C5" s="33" t="s">
        <v>11</v>
      </c>
      <c r="D5" s="31" t="s">
        <v>12</v>
      </c>
      <c r="E5" s="31" t="s">
        <v>85</v>
      </c>
      <c r="F5" s="31" t="s">
        <v>86</v>
      </c>
      <c r="G5" s="31" t="s">
        <v>87</v>
      </c>
      <c r="H5" s="57" t="s">
        <v>37</v>
      </c>
    </row>
    <row r="6" spans="2:8" ht="20.149999999999999" customHeight="1">
      <c r="C6" s="32" t="s">
        <v>66</v>
      </c>
      <c r="D6" s="35">
        <v>43252</v>
      </c>
      <c r="E6" s="88">
        <v>1596.866</v>
      </c>
      <c r="F6" s="86">
        <v>530.1</v>
      </c>
      <c r="G6" s="89">
        <v>507.66500000000002</v>
      </c>
      <c r="H6" s="56"/>
    </row>
    <row r="7" spans="2:8" ht="20.149999999999999" customHeight="1">
      <c r="C7" s="32" t="s">
        <v>65</v>
      </c>
      <c r="D7" s="35">
        <v>43344</v>
      </c>
      <c r="E7" s="88">
        <v>1570.598</v>
      </c>
      <c r="F7" s="88">
        <v>510.7</v>
      </c>
      <c r="G7" s="89">
        <v>490.173</v>
      </c>
      <c r="H7" s="56"/>
    </row>
    <row r="8" spans="2:8" ht="20.149999999999999" customHeight="1">
      <c r="C8" s="32" t="s">
        <v>64</v>
      </c>
      <c r="D8" s="38">
        <v>43435</v>
      </c>
      <c r="E8" s="88">
        <v>1768.7</v>
      </c>
      <c r="F8" s="88">
        <v>512.6</v>
      </c>
      <c r="G8" s="89">
        <v>493.3</v>
      </c>
      <c r="H8" s="56"/>
    </row>
    <row r="9" spans="2:8" ht="20.149999999999999" customHeight="1">
      <c r="C9" s="32" t="s">
        <v>63</v>
      </c>
      <c r="D9" s="35">
        <v>43525</v>
      </c>
      <c r="E9" s="88">
        <v>1750.3</v>
      </c>
      <c r="F9" s="88">
        <v>511.9</v>
      </c>
      <c r="G9" s="89">
        <v>493.7</v>
      </c>
      <c r="H9" s="56"/>
    </row>
    <row r="10" spans="2:8" ht="20.149999999999999" customHeight="1">
      <c r="C10" s="32" t="s">
        <v>62</v>
      </c>
      <c r="D10" s="35">
        <v>43617</v>
      </c>
      <c r="E10" s="88">
        <v>1695.3</v>
      </c>
      <c r="F10" s="88">
        <v>503.07299999999998</v>
      </c>
      <c r="G10" s="89">
        <v>486.4</v>
      </c>
      <c r="H10" s="56"/>
    </row>
    <row r="11" spans="2:8" ht="20.149999999999999" customHeight="1">
      <c r="C11" s="32" t="s">
        <v>61</v>
      </c>
      <c r="D11" s="35">
        <v>43709</v>
      </c>
      <c r="E11" s="88">
        <v>1708.6</v>
      </c>
      <c r="F11" s="88">
        <v>495.20699999999999</v>
      </c>
      <c r="G11" s="89">
        <v>480</v>
      </c>
      <c r="H11" s="56"/>
    </row>
    <row r="12" spans="2:8" ht="20.149999999999999" customHeight="1">
      <c r="C12" s="32" t="s">
        <v>60</v>
      </c>
      <c r="D12" s="38">
        <v>43800</v>
      </c>
      <c r="E12" s="88">
        <v>1770.4</v>
      </c>
      <c r="F12" s="88">
        <v>492.459</v>
      </c>
      <c r="G12" s="89">
        <v>478.6</v>
      </c>
      <c r="H12" s="56"/>
    </row>
    <row r="13" spans="2:8" ht="20.149999999999999" customHeight="1">
      <c r="C13" s="32" t="s">
        <v>53</v>
      </c>
      <c r="D13" s="35">
        <v>43891</v>
      </c>
      <c r="E13" s="88">
        <v>1763.5</v>
      </c>
      <c r="F13" s="88">
        <v>503.40899999999999</v>
      </c>
      <c r="G13" s="89">
        <v>490.25700000000001</v>
      </c>
      <c r="H13" s="56"/>
    </row>
    <row r="14" spans="2:8" ht="20.149999999999999" customHeight="1">
      <c r="C14" s="32" t="s">
        <v>52</v>
      </c>
      <c r="D14" s="35">
        <v>43983</v>
      </c>
      <c r="E14" s="88">
        <v>1764.3</v>
      </c>
      <c r="F14" s="88">
        <v>495.29899999999998</v>
      </c>
      <c r="G14" s="89">
        <v>483.75900000000001</v>
      </c>
      <c r="H14" s="56"/>
    </row>
    <row r="15" spans="2:8" ht="20.149999999999999" customHeight="1">
      <c r="C15" s="32" t="s">
        <v>51</v>
      </c>
      <c r="D15" s="35">
        <v>44075</v>
      </c>
      <c r="E15" s="88">
        <v>1862.1</v>
      </c>
      <c r="F15" s="88">
        <v>516.93700000000001</v>
      </c>
      <c r="G15" s="89">
        <v>499.464</v>
      </c>
      <c r="H15" s="56"/>
    </row>
    <row r="16" spans="2:8" ht="18.649999999999999" customHeight="1">
      <c r="C16" s="32" t="s">
        <v>50</v>
      </c>
      <c r="D16" s="38">
        <v>44166</v>
      </c>
      <c r="E16" s="88">
        <v>1858.2</v>
      </c>
      <c r="F16" s="88">
        <v>518.51</v>
      </c>
      <c r="G16" s="89">
        <v>504.25400000000002</v>
      </c>
      <c r="H16" s="56"/>
    </row>
    <row r="17" spans="2:8" ht="20.149999999999999" customHeight="1">
      <c r="B17" s="2"/>
      <c r="C17" s="32" t="s">
        <v>49</v>
      </c>
      <c r="D17" s="35">
        <v>44256</v>
      </c>
      <c r="E17" s="88">
        <v>1858.4</v>
      </c>
      <c r="F17" s="88">
        <v>512.26499999999999</v>
      </c>
      <c r="G17" s="89">
        <v>499.49599999999998</v>
      </c>
      <c r="H17" s="56"/>
    </row>
    <row r="18" spans="2:8" ht="20.149999999999999" customHeight="1">
      <c r="B18" s="2"/>
      <c r="C18" s="32" t="s">
        <v>48</v>
      </c>
      <c r="D18" s="35">
        <v>44348</v>
      </c>
      <c r="E18" s="88">
        <v>1857.5</v>
      </c>
      <c r="F18" s="88">
        <v>516.40200000000004</v>
      </c>
      <c r="G18" s="89">
        <v>505.12700000000001</v>
      </c>
      <c r="H18" s="56"/>
    </row>
    <row r="19" spans="2:8" ht="20.149999999999999" customHeight="1">
      <c r="B19" s="2"/>
      <c r="C19" s="32" t="s">
        <v>47</v>
      </c>
      <c r="D19" s="35">
        <v>44440</v>
      </c>
      <c r="E19" s="88">
        <v>1899</v>
      </c>
      <c r="F19" s="88">
        <v>516.18299999999999</v>
      </c>
      <c r="G19" s="89">
        <v>506.40899999999999</v>
      </c>
      <c r="H19" s="56"/>
    </row>
    <row r="20" spans="2:8" ht="20.149999999999999" customHeight="1">
      <c r="B20" s="2"/>
      <c r="C20" s="32" t="s">
        <v>46</v>
      </c>
      <c r="D20" s="38">
        <v>44531</v>
      </c>
      <c r="E20" s="88">
        <v>1989.8</v>
      </c>
      <c r="F20" s="88">
        <v>518.61900000000003</v>
      </c>
      <c r="G20" s="89">
        <v>510.572</v>
      </c>
      <c r="H20" s="56"/>
    </row>
    <row r="21" spans="2:8" ht="20.149999999999999" customHeight="1">
      <c r="B21" s="2"/>
      <c r="C21" s="32" t="s">
        <v>45</v>
      </c>
      <c r="D21" s="35">
        <v>44621</v>
      </c>
      <c r="E21" s="88">
        <v>1977.2</v>
      </c>
      <c r="F21" s="88">
        <v>517.20000000000005</v>
      </c>
      <c r="G21" s="89">
        <v>510.7</v>
      </c>
      <c r="H21" s="56"/>
    </row>
    <row r="22" spans="2:8" ht="20.149999999999999" customHeight="1">
      <c r="B22" s="2"/>
      <c r="C22" s="32" t="s">
        <v>44</v>
      </c>
      <c r="D22" s="35">
        <v>44713</v>
      </c>
      <c r="E22" s="88">
        <v>1926.6</v>
      </c>
      <c r="F22" s="88">
        <v>510.9</v>
      </c>
      <c r="G22" s="89">
        <v>505.5</v>
      </c>
      <c r="H22" s="56"/>
    </row>
    <row r="23" spans="2:8" ht="20.149999999999999" customHeight="1">
      <c r="B23" s="2"/>
      <c r="C23" s="32" t="s">
        <v>43</v>
      </c>
      <c r="D23" s="35">
        <v>44805</v>
      </c>
      <c r="E23" s="88">
        <v>1897.8</v>
      </c>
      <c r="F23" s="88">
        <v>500.5</v>
      </c>
      <c r="G23" s="89">
        <v>496.2</v>
      </c>
      <c r="H23" s="56"/>
    </row>
    <row r="24" spans="2:8" ht="20.149999999999999" customHeight="1">
      <c r="B24" s="2"/>
      <c r="C24" s="32" t="s">
        <v>42</v>
      </c>
      <c r="D24" s="38">
        <v>44896</v>
      </c>
      <c r="E24" s="88">
        <v>1767.8</v>
      </c>
      <c r="F24" s="88">
        <v>488.3</v>
      </c>
      <c r="G24" s="89">
        <v>487.4</v>
      </c>
      <c r="H24" s="56"/>
    </row>
    <row r="25" spans="2:8" ht="20.149999999999999" customHeight="1">
      <c r="B25" s="2"/>
      <c r="C25" s="32" t="s">
        <v>40</v>
      </c>
      <c r="D25" s="35">
        <v>45016</v>
      </c>
      <c r="E25" s="88">
        <v>1770.5</v>
      </c>
      <c r="F25" s="88">
        <v>454.7</v>
      </c>
      <c r="G25" s="89">
        <v>441.6</v>
      </c>
      <c r="H25" s="56"/>
    </row>
    <row r="26" spans="2:8" ht="20.149999999999999" customHeight="1">
      <c r="B26" s="2"/>
      <c r="C26" s="32" t="s">
        <v>110</v>
      </c>
      <c r="D26" s="35">
        <v>45078</v>
      </c>
      <c r="E26" s="88">
        <v>1707.7</v>
      </c>
      <c r="F26" s="88">
        <v>448.2</v>
      </c>
      <c r="G26" s="89">
        <v>436.6</v>
      </c>
      <c r="H26" s="56"/>
    </row>
    <row r="27" spans="2:8" ht="21" customHeight="1"/>
    <row r="28" spans="2:8" ht="21">
      <c r="C28" s="5" t="s">
        <v>36</v>
      </c>
      <c r="E28" s="4"/>
    </row>
    <row r="29" spans="2:8" ht="21.65" customHeight="1">
      <c r="C29" s="11" t="s">
        <v>35</v>
      </c>
      <c r="D29" s="11" t="s">
        <v>83</v>
      </c>
      <c r="E29" s="19" t="s">
        <v>21</v>
      </c>
      <c r="F29" s="19" t="s">
        <v>22</v>
      </c>
      <c r="G29" s="19" t="s">
        <v>23</v>
      </c>
      <c r="H29" s="19" t="s">
        <v>24</v>
      </c>
    </row>
    <row r="30" spans="2:8" ht="22.5" customHeight="1">
      <c r="C30" s="9">
        <v>43465</v>
      </c>
      <c r="D30" s="87">
        <v>0.90300000000000002</v>
      </c>
      <c r="E30" s="20"/>
      <c r="F30" s="20"/>
      <c r="G30" s="20"/>
      <c r="H30" s="20"/>
    </row>
    <row r="31" spans="2:8" ht="18.649999999999999" customHeight="1">
      <c r="C31" s="9">
        <v>43830</v>
      </c>
      <c r="D31" s="87">
        <v>0.89200000000000002</v>
      </c>
      <c r="E31" s="20"/>
      <c r="F31" s="20"/>
      <c r="G31" s="20"/>
      <c r="H31" s="20"/>
    </row>
    <row r="32" spans="2:8" ht="20.149999999999999" customHeight="1">
      <c r="C32" s="9">
        <v>44196</v>
      </c>
      <c r="D32" s="87">
        <v>0.91400000000000003</v>
      </c>
      <c r="E32" s="20"/>
      <c r="F32" s="20"/>
      <c r="G32" s="20"/>
      <c r="H32" s="20"/>
    </row>
    <row r="33" spans="3:8" ht="21.65" customHeight="1">
      <c r="C33" s="9">
        <v>44561</v>
      </c>
      <c r="D33" s="87">
        <v>0.98939999999999995</v>
      </c>
      <c r="E33" s="20"/>
      <c r="F33" s="20"/>
      <c r="G33" s="20"/>
      <c r="H33" s="20"/>
    </row>
    <row r="34" spans="3:8" ht="22" customHeight="1">
      <c r="C34" s="9">
        <v>44926</v>
      </c>
      <c r="D34" s="87">
        <v>0.87</v>
      </c>
      <c r="E34" s="20"/>
      <c r="F34" s="20"/>
      <c r="G34" s="20"/>
      <c r="H34" s="20"/>
    </row>
    <row r="35" spans="3:8" ht="22" customHeight="1">
      <c r="C35" s="9">
        <v>45107</v>
      </c>
      <c r="D35" s="87">
        <v>0.83</v>
      </c>
      <c r="E35" s="20"/>
      <c r="F35" s="20"/>
      <c r="G35" s="20"/>
      <c r="H35" s="20"/>
    </row>
    <row r="36" spans="3:8" ht="20.5" customHeight="1">
      <c r="E36" s="4"/>
    </row>
    <row r="37" spans="3:8" ht="22" customHeight="1">
      <c r="C37" s="108" t="s">
        <v>82</v>
      </c>
      <c r="D37" s="108"/>
      <c r="E37" s="108"/>
      <c r="F37" s="108"/>
      <c r="G37" s="108"/>
      <c r="H37" s="108"/>
    </row>
    <row r="38" spans="3:8" ht="20.5" customHeight="1">
      <c r="C38" s="108" t="s">
        <v>81</v>
      </c>
      <c r="D38" s="108"/>
      <c r="E38" s="108"/>
      <c r="F38" s="108"/>
      <c r="G38" s="108"/>
      <c r="H38" s="108"/>
    </row>
    <row r="39" spans="3:8">
      <c r="E39" s="4"/>
    </row>
  </sheetData>
  <mergeCells count="2">
    <mergeCell ref="C37:H37"/>
    <mergeCell ref="C38:H38"/>
  </mergeCells>
  <pageMargins left="0.7" right="0.7" top="0.75" bottom="0.75" header="0.3" footer="0.3"/>
  <pageSetup paperSize="9" scale="5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C9511-24F3-459E-82E5-6992A6271063}">
  <sheetPr>
    <pageSetUpPr fitToPage="1"/>
  </sheetPr>
  <dimension ref="B1:G47"/>
  <sheetViews>
    <sheetView showGridLines="0" zoomScale="80" zoomScaleNormal="80" workbookViewId="0">
      <selection activeCell="G48" sqref="G48"/>
    </sheetView>
  </sheetViews>
  <sheetFormatPr defaultColWidth="8.81640625" defaultRowHeight="15.5"/>
  <cols>
    <col min="1" max="1" width="3" style="1" customWidth="1"/>
    <col min="2" max="2" width="6.453125" style="1" customWidth="1"/>
    <col min="3" max="3" width="18.1796875" style="1" customWidth="1"/>
    <col min="4" max="4" width="20.54296875" style="1" customWidth="1"/>
    <col min="5" max="5" width="20.54296875" style="23" customWidth="1"/>
    <col min="6" max="7" width="20.54296875" style="1" customWidth="1"/>
    <col min="8" max="8" width="7.81640625" style="1" customWidth="1"/>
    <col min="9" max="9" width="24.453125" style="1" customWidth="1"/>
    <col min="10" max="10" width="21.1796875" style="1" customWidth="1"/>
    <col min="11" max="22" width="8.81640625" style="1" customWidth="1"/>
    <col min="23" max="35" width="9.453125" style="1" customWidth="1"/>
    <col min="36" max="36" width="7.453125" style="1" customWidth="1"/>
    <col min="37" max="16384" width="8.81640625" style="1"/>
  </cols>
  <sheetData>
    <row r="1" spans="2:7" ht="36" customHeight="1">
      <c r="B1" s="2"/>
      <c r="C1" s="3"/>
      <c r="D1" s="3"/>
    </row>
    <row r="2" spans="2:7" ht="18.649999999999999" customHeight="1">
      <c r="B2" s="12" t="s">
        <v>28</v>
      </c>
      <c r="C2" s="3"/>
      <c r="D2" s="3"/>
    </row>
    <row r="3" spans="2:7" ht="20.149999999999999" customHeight="1">
      <c r="B3" s="2"/>
      <c r="C3" s="3"/>
      <c r="D3" s="3"/>
    </row>
    <row r="4" spans="2:7" ht="20.149999999999999" customHeight="1">
      <c r="B4" s="2"/>
      <c r="C4" s="5" t="s">
        <v>111</v>
      </c>
      <c r="D4" s="24"/>
      <c r="E4" s="24"/>
      <c r="F4" s="24"/>
      <c r="G4" s="24"/>
    </row>
    <row r="5" spans="2:7" ht="20.149999999999999" customHeight="1">
      <c r="B5" s="2"/>
      <c r="C5" s="24" t="s">
        <v>0</v>
      </c>
      <c r="D5" s="24"/>
      <c r="E5" s="24"/>
      <c r="F5" s="24"/>
      <c r="G5" s="24"/>
    </row>
    <row r="6" spans="2:7" ht="30" customHeight="1">
      <c r="B6" s="2"/>
      <c r="C6" s="30" t="s">
        <v>1</v>
      </c>
      <c r="D6" s="31" t="s">
        <v>2</v>
      </c>
      <c r="E6" s="31" t="s">
        <v>3</v>
      </c>
      <c r="F6" s="25"/>
      <c r="G6" s="25"/>
    </row>
    <row r="7" spans="2:7" ht="20.149999999999999" customHeight="1">
      <c r="B7" s="2"/>
      <c r="C7" s="28" t="s">
        <v>5</v>
      </c>
      <c r="D7" s="90">
        <v>0</v>
      </c>
      <c r="E7" s="91">
        <v>0</v>
      </c>
      <c r="F7" s="26"/>
    </row>
    <row r="8" spans="2:7" ht="20.149999999999999" customHeight="1">
      <c r="B8" s="2"/>
      <c r="C8" s="28" t="s">
        <v>6</v>
      </c>
      <c r="D8" s="90">
        <v>58</v>
      </c>
      <c r="E8" s="91">
        <f>D8/$D$13</f>
        <v>0.12946428571428573</v>
      </c>
    </row>
    <row r="9" spans="2:7" ht="20.149999999999999" customHeight="1">
      <c r="B9" s="2"/>
      <c r="C9" s="28" t="s">
        <v>7</v>
      </c>
      <c r="D9" s="90">
        <v>0</v>
      </c>
      <c r="E9" s="91">
        <f t="shared" ref="E9:E11" si="0">D9/$D$13</f>
        <v>0</v>
      </c>
    </row>
    <row r="10" spans="2:7" ht="20.149999999999999" customHeight="1">
      <c r="B10" s="2"/>
      <c r="C10" s="28" t="s">
        <v>8</v>
      </c>
      <c r="D10" s="90">
        <v>208</v>
      </c>
      <c r="E10" s="91">
        <f t="shared" si="0"/>
        <v>0.4642857142857143</v>
      </c>
      <c r="F10" s="26"/>
    </row>
    <row r="11" spans="2:7" ht="20.149999999999999" customHeight="1">
      <c r="B11" s="2"/>
      <c r="C11" s="28" t="s">
        <v>9</v>
      </c>
      <c r="D11" s="90">
        <v>0</v>
      </c>
      <c r="E11" s="91">
        <f t="shared" si="0"/>
        <v>0</v>
      </c>
      <c r="F11" s="26"/>
    </row>
    <row r="12" spans="2:7" ht="20.149999999999999" customHeight="1">
      <c r="B12" s="2"/>
      <c r="C12" s="28" t="s">
        <v>27</v>
      </c>
      <c r="D12" s="90">
        <v>182</v>
      </c>
      <c r="E12" s="91">
        <v>0.40699999999999997</v>
      </c>
      <c r="F12" s="26"/>
    </row>
    <row r="13" spans="2:7" ht="20.149999999999999" customHeight="1">
      <c r="B13" s="2"/>
      <c r="C13" s="29" t="s">
        <v>10</v>
      </c>
      <c r="D13" s="92">
        <f>SUM(D7:D12)</f>
        <v>448</v>
      </c>
      <c r="E13" s="93">
        <v>1</v>
      </c>
    </row>
    <row r="14" spans="2:7" ht="20.149999999999999" customHeight="1">
      <c r="B14" s="2"/>
      <c r="C14" s="109"/>
      <c r="D14" s="109"/>
      <c r="E14" s="109"/>
      <c r="F14" s="109"/>
      <c r="G14" s="109"/>
    </row>
    <row r="15" spans="2:7" ht="20.149999999999999" customHeight="1">
      <c r="B15" s="2"/>
      <c r="C15" s="5" t="s">
        <v>113</v>
      </c>
      <c r="E15" s="4"/>
    </row>
    <row r="16" spans="2:7" ht="20.149999999999999" customHeight="1">
      <c r="B16" s="2"/>
      <c r="C16" s="31" t="s">
        <v>12</v>
      </c>
      <c r="D16" s="11" t="s">
        <v>112</v>
      </c>
      <c r="E16" s="11" t="s">
        <v>41</v>
      </c>
      <c r="F16" s="19"/>
      <c r="G16" s="19"/>
    </row>
    <row r="17" spans="2:7" ht="20.149999999999999" customHeight="1">
      <c r="B17" s="2"/>
      <c r="C17" s="34">
        <v>43435</v>
      </c>
      <c r="D17" s="94">
        <v>388</v>
      </c>
      <c r="E17" s="79">
        <v>125</v>
      </c>
      <c r="F17" s="20"/>
      <c r="G17" s="20"/>
    </row>
    <row r="18" spans="2:7" ht="20.149999999999999" customHeight="1">
      <c r="B18" s="2"/>
      <c r="C18" s="34">
        <v>43800</v>
      </c>
      <c r="D18" s="79">
        <v>367</v>
      </c>
      <c r="E18" s="79">
        <v>125</v>
      </c>
      <c r="F18" s="20"/>
      <c r="G18" s="20"/>
    </row>
    <row r="19" spans="2:7" ht="20.149999999999999" customHeight="1">
      <c r="B19" s="2"/>
      <c r="C19" s="34">
        <v>44166</v>
      </c>
      <c r="D19" s="79">
        <v>271</v>
      </c>
      <c r="E19" s="79">
        <v>247</v>
      </c>
      <c r="F19" s="20"/>
      <c r="G19" s="20"/>
    </row>
    <row r="20" spans="2:7" ht="20.149999999999999" customHeight="1">
      <c r="B20" s="2"/>
      <c r="C20" s="34">
        <v>44531</v>
      </c>
      <c r="D20" s="79">
        <v>278</v>
      </c>
      <c r="E20" s="79">
        <v>241</v>
      </c>
      <c r="F20" s="20"/>
      <c r="G20" s="20"/>
    </row>
    <row r="21" spans="2:7" ht="20.149999999999999" customHeight="1">
      <c r="B21" s="2"/>
      <c r="C21" s="34">
        <v>44896</v>
      </c>
      <c r="D21" s="79">
        <v>250</v>
      </c>
      <c r="E21" s="79">
        <v>206</v>
      </c>
      <c r="F21" s="20"/>
      <c r="G21" s="20"/>
    </row>
    <row r="22" spans="2:7" ht="20.149999999999999" customHeight="1">
      <c r="B22" s="2"/>
      <c r="C22" s="34">
        <v>45078</v>
      </c>
      <c r="D22" s="79">
        <f>58+182</f>
        <v>240</v>
      </c>
      <c r="E22" s="79">
        <v>208</v>
      </c>
      <c r="F22" s="20"/>
      <c r="G22" s="20"/>
    </row>
    <row r="23" spans="2:7" ht="20.149999999999999" customHeight="1">
      <c r="B23" s="2"/>
      <c r="C23" s="27"/>
      <c r="E23" s="1"/>
    </row>
    <row r="24" spans="2:7" ht="20.149999999999999" customHeight="1">
      <c r="B24" s="2"/>
      <c r="C24" s="27"/>
      <c r="E24" s="1"/>
    </row>
    <row r="25" spans="2:7" ht="20.149999999999999" customHeight="1">
      <c r="B25" s="2"/>
      <c r="C25" s="10" t="s">
        <v>54</v>
      </c>
      <c r="E25" s="1"/>
    </row>
    <row r="26" spans="2:7" ht="46.5" customHeight="1">
      <c r="B26" s="2"/>
      <c r="C26" s="33" t="s">
        <v>11</v>
      </c>
      <c r="D26" s="31" t="s">
        <v>12</v>
      </c>
      <c r="E26" s="31" t="s">
        <v>84</v>
      </c>
      <c r="F26" s="31" t="s">
        <v>38</v>
      </c>
      <c r="G26" s="31" t="s">
        <v>39</v>
      </c>
    </row>
    <row r="27" spans="2:7" ht="20.149999999999999" customHeight="1">
      <c r="C27" s="32" t="s">
        <v>66</v>
      </c>
      <c r="D27" s="35">
        <v>43252</v>
      </c>
      <c r="E27" s="95">
        <v>0.33200000000000002</v>
      </c>
      <c r="F27" s="91">
        <v>5.3999999999999999E-2</v>
      </c>
      <c r="G27" s="90">
        <v>2.1</v>
      </c>
    </row>
    <row r="28" spans="2:7" ht="20.149999999999999" customHeight="1">
      <c r="C28" s="32" t="s">
        <v>65</v>
      </c>
      <c r="D28" s="35">
        <v>43344</v>
      </c>
      <c r="E28" s="95">
        <v>0.32500000000000001</v>
      </c>
      <c r="F28" s="91">
        <v>5.3999999999999999E-2</v>
      </c>
      <c r="G28" s="90">
        <v>3</v>
      </c>
    </row>
    <row r="29" spans="2:7" ht="20.149999999999999" customHeight="1">
      <c r="C29" s="32" t="s">
        <v>64</v>
      </c>
      <c r="D29" s="38">
        <v>43435</v>
      </c>
      <c r="E29" s="95">
        <v>0.28999999999999998</v>
      </c>
      <c r="F29" s="91">
        <v>5.3999999999999999E-2</v>
      </c>
      <c r="G29" s="90">
        <v>4.0999999999999996</v>
      </c>
    </row>
    <row r="30" spans="2:7" ht="20.149999999999999" customHeight="1">
      <c r="C30" s="32" t="s">
        <v>63</v>
      </c>
      <c r="D30" s="35">
        <v>43525</v>
      </c>
      <c r="E30" s="95">
        <v>0.29199999999999998</v>
      </c>
      <c r="F30" s="91">
        <v>4.4999999999999998E-2</v>
      </c>
      <c r="G30" s="90">
        <v>5.0999999999999996</v>
      </c>
    </row>
    <row r="31" spans="2:7" ht="20.149999999999999" customHeight="1">
      <c r="C31" s="32" t="s">
        <v>62</v>
      </c>
      <c r="D31" s="35">
        <v>43617</v>
      </c>
      <c r="E31" s="95">
        <v>0.29699999999999999</v>
      </c>
      <c r="F31" s="91">
        <v>4.3999999999999997E-2</v>
      </c>
      <c r="G31" s="90">
        <v>4.8</v>
      </c>
    </row>
    <row r="32" spans="2:7" ht="20.149999999999999" customHeight="1">
      <c r="C32" s="32" t="s">
        <v>61</v>
      </c>
      <c r="D32" s="35">
        <v>43709</v>
      </c>
      <c r="E32" s="95">
        <v>0.28999999999999998</v>
      </c>
      <c r="F32" s="91">
        <v>4.3999999999999997E-2</v>
      </c>
      <c r="G32" s="90">
        <v>4.8</v>
      </c>
    </row>
    <row r="33" spans="2:7" ht="20.149999999999999" customHeight="1">
      <c r="C33" s="32" t="s">
        <v>60</v>
      </c>
      <c r="D33" s="38">
        <v>43800</v>
      </c>
      <c r="E33" s="95">
        <v>0.27800000000000002</v>
      </c>
      <c r="F33" s="91">
        <v>4.41E-2</v>
      </c>
      <c r="G33" s="90">
        <v>4.7</v>
      </c>
    </row>
    <row r="34" spans="2:7" ht="20.149999999999999" customHeight="1">
      <c r="C34" s="32" t="s">
        <v>53</v>
      </c>
      <c r="D34" s="35">
        <v>43891</v>
      </c>
      <c r="E34" s="95">
        <v>0.28499999999999998</v>
      </c>
      <c r="F34" s="91">
        <v>4.3400000000000001E-2</v>
      </c>
      <c r="G34" s="90">
        <v>4.7</v>
      </c>
    </row>
    <row r="35" spans="2:7" ht="20.149999999999999" customHeight="1">
      <c r="C35" s="32" t="s">
        <v>52</v>
      </c>
      <c r="D35" s="35">
        <v>43983</v>
      </c>
      <c r="E35" s="95">
        <v>0.28100000000000003</v>
      </c>
      <c r="F35" s="91">
        <v>4.2000000000000003E-2</v>
      </c>
      <c r="G35" s="90">
        <v>5</v>
      </c>
    </row>
    <row r="36" spans="2:7" ht="20.149999999999999" customHeight="1">
      <c r="C36" s="32" t="s">
        <v>51</v>
      </c>
      <c r="D36" s="35">
        <v>44075</v>
      </c>
      <c r="E36" s="95">
        <v>0.27800000000000002</v>
      </c>
      <c r="F36" s="91">
        <v>4.1000000000000002E-2</v>
      </c>
      <c r="G36" s="90">
        <v>5.3</v>
      </c>
    </row>
    <row r="37" spans="2:7" ht="18.649999999999999" customHeight="1">
      <c r="C37" s="32" t="s">
        <v>50</v>
      </c>
      <c r="D37" s="38">
        <v>44166</v>
      </c>
      <c r="E37" s="95">
        <v>0.27900000000000003</v>
      </c>
      <c r="F37" s="91">
        <v>4.9000000000000002E-2</v>
      </c>
      <c r="G37" s="90">
        <v>4</v>
      </c>
    </row>
    <row r="38" spans="2:7" ht="20.149999999999999" customHeight="1">
      <c r="B38" s="2"/>
      <c r="C38" s="32" t="s">
        <v>49</v>
      </c>
      <c r="D38" s="35">
        <v>44256</v>
      </c>
      <c r="E38" s="95">
        <v>0.27600000000000002</v>
      </c>
      <c r="F38" s="91">
        <v>3.3000000000000002E-2</v>
      </c>
      <c r="G38" s="90">
        <v>7.5</v>
      </c>
    </row>
    <row r="39" spans="2:7" ht="20.149999999999999" customHeight="1">
      <c r="B39" s="2"/>
      <c r="C39" s="32" t="s">
        <v>48</v>
      </c>
      <c r="D39" s="35">
        <v>44348</v>
      </c>
      <c r="E39" s="95">
        <v>0.27800000000000002</v>
      </c>
      <c r="F39" s="91">
        <v>4.3999999999999997E-2</v>
      </c>
      <c r="G39" s="90">
        <v>4.5</v>
      </c>
    </row>
    <row r="40" spans="2:7" ht="20.149999999999999" customHeight="1">
      <c r="B40" s="2"/>
      <c r="C40" s="32" t="s">
        <v>47</v>
      </c>
      <c r="D40" s="35">
        <v>44440</v>
      </c>
      <c r="E40" s="95">
        <v>0.27200000000000002</v>
      </c>
      <c r="F40" s="91">
        <v>4.3999999999999997E-2</v>
      </c>
      <c r="G40" s="90">
        <v>4.8</v>
      </c>
    </row>
    <row r="41" spans="2:7" ht="20.149999999999999" customHeight="1">
      <c r="B41" s="2"/>
      <c r="C41" s="32" t="s">
        <v>46</v>
      </c>
      <c r="D41" s="38">
        <v>44531</v>
      </c>
      <c r="E41" s="95">
        <v>0.26100000000000001</v>
      </c>
      <c r="F41" s="91">
        <v>4.3999999999999997E-2</v>
      </c>
      <c r="G41" s="90">
        <v>5.0999999999999996</v>
      </c>
    </row>
    <row r="42" spans="2:7" ht="20.149999999999999" customHeight="1">
      <c r="B42" s="2"/>
      <c r="C42" s="32" t="s">
        <v>45</v>
      </c>
      <c r="D42" s="35">
        <v>44621</v>
      </c>
      <c r="E42" s="95">
        <v>0.26200000000000001</v>
      </c>
      <c r="F42" s="91">
        <v>4.3999999999999997E-2</v>
      </c>
      <c r="G42" s="90">
        <v>5.0999999999999996</v>
      </c>
    </row>
    <row r="43" spans="2:7" ht="20.149999999999999" customHeight="1">
      <c r="B43" s="2"/>
      <c r="C43" s="32" t="s">
        <v>44</v>
      </c>
      <c r="D43" s="35">
        <v>44713</v>
      </c>
      <c r="E43" s="95">
        <v>0.26500000000000001</v>
      </c>
      <c r="F43" s="91">
        <v>4.4999999999999998E-2</v>
      </c>
      <c r="G43" s="90">
        <v>5</v>
      </c>
    </row>
    <row r="44" spans="2:7" ht="20.149999999999999" customHeight="1">
      <c r="B44" s="2"/>
      <c r="C44" s="32" t="s">
        <v>43</v>
      </c>
      <c r="D44" s="35">
        <v>44805</v>
      </c>
      <c r="E44" s="95">
        <v>0.26400000000000001</v>
      </c>
      <c r="F44" s="91">
        <v>4.7E-2</v>
      </c>
      <c r="G44" s="90">
        <v>4.9000000000000004</v>
      </c>
    </row>
    <row r="45" spans="2:7" ht="20.149999999999999" customHeight="1">
      <c r="B45" s="2"/>
      <c r="C45" s="32" t="s">
        <v>42</v>
      </c>
      <c r="D45" s="38">
        <v>44896</v>
      </c>
      <c r="E45" s="95">
        <v>0.27600000000000002</v>
      </c>
      <c r="F45" s="91">
        <v>4.9000000000000002E-2</v>
      </c>
      <c r="G45" s="90">
        <v>4.4000000000000004</v>
      </c>
    </row>
    <row r="46" spans="2:7" ht="20" customHeight="1">
      <c r="B46" s="2"/>
      <c r="C46" s="32" t="s">
        <v>40</v>
      </c>
      <c r="D46" s="35">
        <v>45016</v>
      </c>
      <c r="E46" s="95">
        <v>0.25700000000000001</v>
      </c>
      <c r="F46" s="91">
        <v>5.8999999999999997E-2</v>
      </c>
      <c r="G46" s="90">
        <v>4.0999999999999996</v>
      </c>
    </row>
    <row r="47" spans="2:7" ht="20" customHeight="1">
      <c r="B47" s="2"/>
      <c r="C47" s="32" t="s">
        <v>110</v>
      </c>
      <c r="D47" s="35">
        <v>45078</v>
      </c>
      <c r="E47" s="95">
        <v>0.26200000000000001</v>
      </c>
      <c r="F47" s="91">
        <v>5.8000000000000003E-2</v>
      </c>
      <c r="G47" s="90">
        <v>4</v>
      </c>
    </row>
  </sheetData>
  <mergeCells count="1">
    <mergeCell ref="C14:G14"/>
  </mergeCells>
  <pageMargins left="0.7" right="0.7" top="0.75" bottom="0.75" header="0.3" footer="0.3"/>
  <pageSetup paperSize="9" scale="5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DD864-BBDC-4527-9D36-D91B8F61D7E2}">
  <dimension ref="B1:H34"/>
  <sheetViews>
    <sheetView zoomScale="80" zoomScaleNormal="80" workbookViewId="0">
      <selection activeCell="G41" sqref="G41"/>
    </sheetView>
  </sheetViews>
  <sheetFormatPr defaultRowHeight="12.5"/>
  <cols>
    <col min="2" max="2" width="25.1796875" customWidth="1"/>
    <col min="3" max="7" width="25.54296875" customWidth="1"/>
    <col min="8" max="8" width="25.81640625" style="8" customWidth="1"/>
  </cols>
  <sheetData>
    <row r="1" spans="2:8" ht="66" customHeight="1">
      <c r="B1" s="7"/>
    </row>
    <row r="2" spans="2:8" s="5" customFormat="1" ht="20.149999999999999" customHeight="1">
      <c r="B2" s="10" t="s">
        <v>56</v>
      </c>
    </row>
    <row r="3" spans="2:8" ht="42.75" customHeight="1">
      <c r="B3" s="33" t="s">
        <v>11</v>
      </c>
      <c r="C3" s="36" t="s">
        <v>55</v>
      </c>
      <c r="D3" s="36" t="s">
        <v>57</v>
      </c>
      <c r="E3" s="37" t="s">
        <v>58</v>
      </c>
      <c r="F3" s="37" t="s">
        <v>59</v>
      </c>
      <c r="G3" s="37" t="s">
        <v>68</v>
      </c>
    </row>
    <row r="4" spans="2:8" ht="20.149999999999999" customHeight="1">
      <c r="B4" s="32" t="s">
        <v>66</v>
      </c>
      <c r="C4" s="58">
        <v>461.8</v>
      </c>
      <c r="D4" s="58">
        <v>75.900000000000006</v>
      </c>
      <c r="E4" s="58">
        <v>201.7</v>
      </c>
      <c r="F4" s="58">
        <v>150.69999999999999</v>
      </c>
      <c r="G4" s="59">
        <v>890.10000000000014</v>
      </c>
    </row>
    <row r="5" spans="2:8" ht="20.149999999999999" customHeight="1">
      <c r="B5" s="32" t="s">
        <v>65</v>
      </c>
      <c r="C5" s="58">
        <v>612.9</v>
      </c>
      <c r="D5" s="58">
        <v>96.4</v>
      </c>
      <c r="E5" s="58">
        <v>216.6</v>
      </c>
      <c r="F5" s="58">
        <v>187.5</v>
      </c>
      <c r="G5" s="59">
        <v>1113.4000000000001</v>
      </c>
    </row>
    <row r="6" spans="2:8" ht="20.149999999999999" customHeight="1">
      <c r="B6" s="32" t="s">
        <v>64</v>
      </c>
      <c r="C6" s="58">
        <v>635.9</v>
      </c>
      <c r="D6" s="58">
        <v>132.19999999999999</v>
      </c>
      <c r="E6" s="58">
        <v>338.8</v>
      </c>
      <c r="F6" s="58">
        <v>222.8</v>
      </c>
      <c r="G6" s="59">
        <v>1329.6999999999998</v>
      </c>
    </row>
    <row r="7" spans="2:8" ht="20.149999999999999" customHeight="1">
      <c r="B7" s="32" t="s">
        <v>63</v>
      </c>
      <c r="C7" s="58">
        <v>609.1</v>
      </c>
      <c r="D7" s="58">
        <v>124.8</v>
      </c>
      <c r="E7" s="58">
        <v>243</v>
      </c>
      <c r="F7" s="58">
        <v>229.2</v>
      </c>
      <c r="G7" s="59">
        <v>1206.0999999999999</v>
      </c>
    </row>
    <row r="8" spans="2:8" ht="20.149999999999999" customHeight="1">
      <c r="B8" s="32" t="s">
        <v>62</v>
      </c>
      <c r="C8" s="58">
        <v>480.2</v>
      </c>
      <c r="D8" s="58">
        <v>93.1</v>
      </c>
      <c r="E8" s="58">
        <v>273.2</v>
      </c>
      <c r="F8" s="58">
        <v>180.2</v>
      </c>
      <c r="G8" s="59">
        <v>1026.7</v>
      </c>
      <c r="H8" s="96"/>
    </row>
    <row r="9" spans="2:8" ht="20.149999999999999" customHeight="1">
      <c r="B9" s="32" t="s">
        <v>61</v>
      </c>
      <c r="C9" s="58">
        <v>579.70000000000005</v>
      </c>
      <c r="D9" s="58">
        <v>114.3</v>
      </c>
      <c r="E9" s="58">
        <v>286.39999999999998</v>
      </c>
      <c r="F9" s="58">
        <v>238</v>
      </c>
      <c r="G9" s="59">
        <v>1218.4000000000001</v>
      </c>
    </row>
    <row r="10" spans="2:8" ht="20.149999999999999" customHeight="1">
      <c r="B10" s="32" t="s">
        <v>60</v>
      </c>
      <c r="C10" s="58">
        <v>673.4</v>
      </c>
      <c r="D10" s="58">
        <v>126.8</v>
      </c>
      <c r="E10" s="58">
        <v>337.9</v>
      </c>
      <c r="F10" s="58">
        <v>236.8</v>
      </c>
      <c r="G10" s="59">
        <v>1374.8999999999999</v>
      </c>
    </row>
    <row r="11" spans="2:8" ht="20.149999999999999" customHeight="1">
      <c r="B11" s="32" t="s">
        <v>53</v>
      </c>
      <c r="C11" s="58">
        <v>232.5</v>
      </c>
      <c r="D11" s="58">
        <v>51.9</v>
      </c>
      <c r="E11" s="58">
        <v>128.4</v>
      </c>
      <c r="F11" s="58">
        <v>121.8</v>
      </c>
      <c r="G11" s="59">
        <v>534.59999999999991</v>
      </c>
    </row>
    <row r="12" spans="2:8" ht="20.149999999999999" customHeight="1">
      <c r="B12" s="32" t="s">
        <v>52</v>
      </c>
      <c r="C12" s="58">
        <v>396</v>
      </c>
      <c r="D12" s="58">
        <v>78.599999999999994</v>
      </c>
      <c r="E12" s="58">
        <v>217.7</v>
      </c>
      <c r="F12" s="58">
        <v>143.4</v>
      </c>
      <c r="G12" s="59">
        <v>835.69999999999993</v>
      </c>
    </row>
    <row r="13" spans="2:8" ht="20.149999999999999" customHeight="1">
      <c r="B13" s="32" t="s">
        <v>51</v>
      </c>
      <c r="C13" s="58">
        <v>593.4</v>
      </c>
      <c r="D13" s="58">
        <v>106.3</v>
      </c>
      <c r="E13" s="58">
        <v>223.2</v>
      </c>
      <c r="F13" s="58">
        <v>187.7</v>
      </c>
      <c r="G13" s="59">
        <v>1110.5999999999999</v>
      </c>
    </row>
    <row r="14" spans="2:8" ht="20.149999999999999" customHeight="1">
      <c r="B14" s="32" t="s">
        <v>50</v>
      </c>
      <c r="C14" s="58">
        <v>630.5</v>
      </c>
      <c r="D14" s="58">
        <v>131.80000000000001</v>
      </c>
      <c r="E14" s="58">
        <v>275.8</v>
      </c>
      <c r="F14" s="58">
        <v>208.3</v>
      </c>
      <c r="G14" s="59">
        <v>1246.3999999999999</v>
      </c>
    </row>
    <row r="15" spans="2:8" ht="20.149999999999999" customHeight="1">
      <c r="B15" s="32" t="s">
        <v>49</v>
      </c>
      <c r="C15" s="58">
        <v>560.5</v>
      </c>
      <c r="D15" s="58">
        <v>111.3</v>
      </c>
      <c r="E15" s="58">
        <v>244.2</v>
      </c>
      <c r="F15" s="58">
        <v>220.6</v>
      </c>
      <c r="G15" s="59">
        <v>1136.5999999999999</v>
      </c>
    </row>
    <row r="16" spans="2:8" ht="20.149999999999999" customHeight="1">
      <c r="B16" s="32" t="s">
        <v>48</v>
      </c>
      <c r="C16" s="58">
        <v>470.9</v>
      </c>
      <c r="D16" s="58">
        <v>77.599999999999994</v>
      </c>
      <c r="E16" s="58">
        <v>199.1</v>
      </c>
      <c r="F16" s="58">
        <v>141.9</v>
      </c>
      <c r="G16" s="59">
        <v>889.5</v>
      </c>
    </row>
    <row r="17" spans="2:7" ht="20.149999999999999" customHeight="1">
      <c r="B17" s="32" t="s">
        <v>47</v>
      </c>
      <c r="C17" s="58">
        <v>544.9</v>
      </c>
      <c r="D17" s="58">
        <v>82.2</v>
      </c>
      <c r="E17" s="58">
        <v>188.6</v>
      </c>
      <c r="F17" s="58">
        <v>180.9</v>
      </c>
      <c r="G17" s="59">
        <v>996.6</v>
      </c>
    </row>
    <row r="18" spans="2:7" ht="20.149999999999999" customHeight="1">
      <c r="B18" s="32" t="s">
        <v>46</v>
      </c>
      <c r="C18" s="58">
        <v>601.79999999999995</v>
      </c>
      <c r="D18" s="58">
        <v>102.9</v>
      </c>
      <c r="E18" s="58">
        <v>268.60000000000002</v>
      </c>
      <c r="F18" s="58">
        <v>188.6</v>
      </c>
      <c r="G18" s="59">
        <v>1161.8999999999999</v>
      </c>
    </row>
    <row r="19" spans="2:7" ht="20.149999999999999" customHeight="1">
      <c r="B19" s="32" t="s">
        <v>45</v>
      </c>
      <c r="C19" s="58">
        <v>566.1</v>
      </c>
      <c r="D19" s="58">
        <v>108.4</v>
      </c>
      <c r="E19" s="58">
        <v>244</v>
      </c>
      <c r="F19" s="58">
        <v>177.7</v>
      </c>
      <c r="G19" s="59">
        <v>1096.2</v>
      </c>
    </row>
    <row r="20" spans="2:7" ht="20.149999999999999" customHeight="1">
      <c r="B20" s="32" t="s">
        <v>44</v>
      </c>
      <c r="C20" s="58">
        <v>431.7</v>
      </c>
      <c r="D20" s="58">
        <v>79.3</v>
      </c>
      <c r="E20" s="58">
        <v>146.80000000000001</v>
      </c>
      <c r="F20" s="58">
        <v>117</v>
      </c>
      <c r="G20" s="59">
        <v>774.8</v>
      </c>
    </row>
    <row r="21" spans="2:7" ht="20.149999999999999" customHeight="1">
      <c r="B21" s="32" t="s">
        <v>43</v>
      </c>
      <c r="C21" s="58">
        <v>536.29999999999995</v>
      </c>
      <c r="D21" s="58">
        <v>75.400000000000006</v>
      </c>
      <c r="E21" s="58">
        <v>205</v>
      </c>
      <c r="F21" s="58">
        <v>145.5</v>
      </c>
      <c r="G21" s="59">
        <v>962.19999999999993</v>
      </c>
    </row>
    <row r="22" spans="2:7" ht="20.149999999999999" customHeight="1">
      <c r="B22" s="32" t="s">
        <v>42</v>
      </c>
      <c r="C22" s="58">
        <v>340.9</v>
      </c>
      <c r="D22" s="58">
        <v>67.5</v>
      </c>
      <c r="E22" s="58">
        <v>185.1</v>
      </c>
      <c r="F22" s="58">
        <v>108.1</v>
      </c>
      <c r="G22" s="59">
        <v>701.6</v>
      </c>
    </row>
    <row r="23" spans="2:7" ht="20.149999999999999" customHeight="1">
      <c r="B23" s="32" t="s">
        <v>40</v>
      </c>
      <c r="C23" s="58">
        <v>681.2</v>
      </c>
      <c r="D23" s="58">
        <v>116.2</v>
      </c>
      <c r="E23" s="58">
        <v>287.39999999999998</v>
      </c>
      <c r="F23" s="58">
        <v>207.8</v>
      </c>
      <c r="G23" s="59">
        <v>1292.6000000000001</v>
      </c>
    </row>
    <row r="24" spans="2:7" ht="20.149999999999999" customHeight="1">
      <c r="B24" s="32" t="s">
        <v>110</v>
      </c>
      <c r="C24" s="58">
        <v>519.29999999999995</v>
      </c>
      <c r="D24" s="58">
        <v>87</v>
      </c>
      <c r="E24" s="58">
        <v>220.5</v>
      </c>
      <c r="F24" s="58">
        <v>134.80000000000001</v>
      </c>
      <c r="G24" s="59">
        <v>961.5</v>
      </c>
    </row>
    <row r="25" spans="2:7" ht="20.149999999999999" customHeight="1"/>
    <row r="26" spans="2:7" ht="21">
      <c r="B26" s="10" t="s">
        <v>67</v>
      </c>
    </row>
    <row r="27" spans="2:7" ht="38.25" customHeight="1">
      <c r="B27" s="30" t="s">
        <v>1</v>
      </c>
      <c r="C27" s="36" t="s">
        <v>55</v>
      </c>
      <c r="D27" s="36" t="s">
        <v>57</v>
      </c>
      <c r="E27" s="37" t="s">
        <v>58</v>
      </c>
      <c r="F27" s="37" t="s">
        <v>59</v>
      </c>
      <c r="G27" s="37" t="s">
        <v>68</v>
      </c>
    </row>
    <row r="28" spans="2:7" ht="20.149999999999999" customHeight="1">
      <c r="B28" s="6" t="s">
        <v>25</v>
      </c>
      <c r="C28" s="73">
        <v>5017.674</v>
      </c>
      <c r="D28" s="74">
        <v>1004.1130000000001</v>
      </c>
      <c r="E28" s="74">
        <v>1954.1410000000001</v>
      </c>
      <c r="F28" s="74">
        <v>2349.7640000000001</v>
      </c>
      <c r="G28" s="103">
        <f t="shared" ref="G28:G31" si="0">SUM(C28:F28)</f>
        <v>10325.691999999999</v>
      </c>
    </row>
    <row r="29" spans="2:7" ht="20.149999999999999" customHeight="1">
      <c r="B29" s="6" t="s">
        <v>26</v>
      </c>
      <c r="C29" s="73">
        <v>4745.71</v>
      </c>
      <c r="D29" s="74">
        <v>1078.8019999999999</v>
      </c>
      <c r="E29" s="74">
        <v>2281.54</v>
      </c>
      <c r="F29" s="74">
        <v>2829.1619999999998</v>
      </c>
      <c r="G29" s="103">
        <f t="shared" si="0"/>
        <v>10935.214</v>
      </c>
    </row>
    <row r="30" spans="2:7" ht="20.149999999999999" customHeight="1">
      <c r="B30" s="6" t="s">
        <v>17</v>
      </c>
      <c r="C30" s="60">
        <v>3905.4349999999999</v>
      </c>
      <c r="D30" s="60">
        <v>990.83500000000004</v>
      </c>
      <c r="E30" s="72">
        <v>2747.2350000000001</v>
      </c>
      <c r="F30" s="72">
        <v>2476.7890000000002</v>
      </c>
      <c r="G30" s="103">
        <f t="shared" si="0"/>
        <v>10120.294000000002</v>
      </c>
    </row>
    <row r="31" spans="2:7" ht="20.149999999999999" customHeight="1">
      <c r="B31" s="6" t="s">
        <v>18</v>
      </c>
      <c r="C31" s="60">
        <v>4858</v>
      </c>
      <c r="D31" s="60">
        <v>1172</v>
      </c>
      <c r="E31" s="60">
        <v>2197</v>
      </c>
      <c r="F31" s="60">
        <v>2342</v>
      </c>
      <c r="G31" s="103">
        <f t="shared" si="0"/>
        <v>10569</v>
      </c>
    </row>
    <row r="32" spans="2:7" ht="20.149999999999999" customHeight="1">
      <c r="B32" s="6" t="s">
        <v>4</v>
      </c>
      <c r="C32" s="60">
        <v>4192</v>
      </c>
      <c r="D32" s="60">
        <v>950</v>
      </c>
      <c r="E32" s="60">
        <v>2616</v>
      </c>
      <c r="F32" s="60">
        <v>1852</v>
      </c>
      <c r="G32" s="103">
        <f>SUM(C32:F32)</f>
        <v>9610</v>
      </c>
    </row>
    <row r="34" spans="2:2" ht="15.5">
      <c r="B34" s="1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1CF5F-AB8F-4CBA-A689-CCA6715E5434}">
  <dimension ref="B1:F35"/>
  <sheetViews>
    <sheetView zoomScaleNormal="100" workbookViewId="0">
      <selection activeCell="F20" sqref="F20"/>
    </sheetView>
  </sheetViews>
  <sheetFormatPr defaultRowHeight="12.5"/>
  <cols>
    <col min="2" max="2" width="9.81640625" customWidth="1"/>
    <col min="3" max="3" width="50.7265625" customWidth="1"/>
    <col min="4" max="5" width="15.54296875" customWidth="1"/>
    <col min="6" max="6" width="16.6328125" customWidth="1"/>
  </cols>
  <sheetData>
    <row r="1" spans="2:6" ht="66" customHeight="1">
      <c r="B1" s="7"/>
    </row>
    <row r="2" spans="2:6" ht="21">
      <c r="B2" s="10" t="s">
        <v>109</v>
      </c>
      <c r="C2" s="40"/>
      <c r="D2" s="40"/>
      <c r="E2" s="40"/>
    </row>
    <row r="3" spans="2:6" ht="20.149999999999999" customHeight="1">
      <c r="B3" s="48"/>
      <c r="C3" s="49" t="s">
        <v>15</v>
      </c>
      <c r="D3" s="50">
        <v>44926</v>
      </c>
      <c r="E3" s="50">
        <v>45016</v>
      </c>
      <c r="F3" s="50">
        <v>45107</v>
      </c>
    </row>
    <row r="4" spans="2:6" ht="20.149999999999999" customHeight="1">
      <c r="B4" s="44">
        <v>1</v>
      </c>
      <c r="C4" s="45" t="s">
        <v>98</v>
      </c>
      <c r="D4" s="46">
        <v>0.34399999999999997</v>
      </c>
      <c r="E4" s="46">
        <v>0.34100000000000003</v>
      </c>
      <c r="F4" s="46">
        <v>0.34</v>
      </c>
    </row>
    <row r="5" spans="2:6" ht="20.149999999999999" customHeight="1">
      <c r="B5" s="44">
        <v>2</v>
      </c>
      <c r="C5" s="45" t="s">
        <v>95</v>
      </c>
      <c r="D5" s="46">
        <v>0.13900000000000001</v>
      </c>
      <c r="E5" s="46">
        <v>0.14699999999999999</v>
      </c>
      <c r="F5" s="46">
        <v>0.14599999999999999</v>
      </c>
    </row>
    <row r="6" spans="2:6" ht="20.149999999999999" customHeight="1">
      <c r="B6" s="44">
        <v>3</v>
      </c>
      <c r="C6" s="45" t="s">
        <v>96</v>
      </c>
      <c r="D6" s="46">
        <v>0.125</v>
      </c>
      <c r="E6" s="46">
        <v>0.13100000000000001</v>
      </c>
      <c r="F6" s="46">
        <v>0.13</v>
      </c>
    </row>
    <row r="7" spans="2:6" ht="38.15" customHeight="1">
      <c r="B7" s="44">
        <v>4</v>
      </c>
      <c r="C7" s="71" t="s">
        <v>103</v>
      </c>
      <c r="D7" s="46">
        <v>0.125</v>
      </c>
      <c r="E7" s="46">
        <v>0.112</v>
      </c>
      <c r="F7" s="46">
        <v>0.111</v>
      </c>
    </row>
    <row r="8" spans="2:6" ht="20.149999999999999" customHeight="1">
      <c r="B8" s="44">
        <v>5</v>
      </c>
      <c r="C8" s="47" t="s">
        <v>97</v>
      </c>
      <c r="D8" s="46">
        <v>6.6000000000000003E-2</v>
      </c>
      <c r="E8" s="46">
        <v>6.6000000000000003E-2</v>
      </c>
      <c r="F8" s="46">
        <v>6.6000000000000003E-2</v>
      </c>
    </row>
    <row r="9" spans="2:6" ht="50.5" customHeight="1">
      <c r="B9" s="44">
        <v>6</v>
      </c>
      <c r="C9" s="71" t="s">
        <v>99</v>
      </c>
      <c r="D9" s="46">
        <v>0.20200000000000001</v>
      </c>
      <c r="E9" s="46">
        <v>0.20300000000000001</v>
      </c>
      <c r="F9" s="46">
        <v>0.20699999999999999</v>
      </c>
    </row>
    <row r="10" spans="2:6" ht="20.149999999999999" customHeight="1">
      <c r="B10" s="44"/>
      <c r="C10" s="45"/>
      <c r="D10" s="46"/>
      <c r="E10" s="46"/>
      <c r="F10" s="46"/>
    </row>
    <row r="11" spans="2:6" ht="20.149999999999999" customHeight="1">
      <c r="B11" s="51"/>
      <c r="C11" s="52" t="s">
        <v>74</v>
      </c>
      <c r="D11" s="53">
        <v>1</v>
      </c>
      <c r="E11" s="53">
        <v>1</v>
      </c>
      <c r="F11" s="53">
        <v>1</v>
      </c>
    </row>
    <row r="12" spans="2:6" ht="20.149999999999999" customHeight="1">
      <c r="B12" s="40"/>
      <c r="C12" s="41"/>
      <c r="D12" s="40"/>
      <c r="E12" s="40"/>
      <c r="F12" s="40"/>
    </row>
    <row r="13" spans="2:6" ht="20.149999999999999" customHeight="1">
      <c r="B13" s="48"/>
      <c r="C13" s="49" t="s">
        <v>75</v>
      </c>
      <c r="D13" s="50">
        <v>44926</v>
      </c>
      <c r="E13" s="50">
        <v>45016</v>
      </c>
      <c r="F13" s="50">
        <v>45107</v>
      </c>
    </row>
    <row r="14" spans="2:6" ht="20.149999999999999" customHeight="1">
      <c r="B14" s="44">
        <v>1</v>
      </c>
      <c r="C14" s="45" t="s">
        <v>98</v>
      </c>
      <c r="D14" s="46">
        <v>0.432</v>
      </c>
      <c r="E14" s="46">
        <v>0.46100000000000002</v>
      </c>
      <c r="F14" s="46">
        <v>0.44800000000000001</v>
      </c>
    </row>
    <row r="15" spans="2:6" ht="20.149999999999999" customHeight="1">
      <c r="B15" s="44">
        <v>2</v>
      </c>
      <c r="C15" s="45" t="s">
        <v>95</v>
      </c>
      <c r="D15" s="46">
        <v>0.191</v>
      </c>
      <c r="E15" s="46">
        <v>0.17799999999999999</v>
      </c>
      <c r="F15" s="46">
        <v>0.185</v>
      </c>
    </row>
    <row r="16" spans="2:6" ht="20.149999999999999" customHeight="1">
      <c r="B16" s="44">
        <v>3</v>
      </c>
      <c r="C16" s="45" t="s">
        <v>96</v>
      </c>
      <c r="D16" s="46">
        <v>0.19500000000000001</v>
      </c>
      <c r="E16" s="46">
        <v>0.182</v>
      </c>
      <c r="F16" s="46">
        <v>0.183</v>
      </c>
    </row>
    <row r="17" spans="2:6" ht="17.5" customHeight="1">
      <c r="B17" s="44">
        <v>4</v>
      </c>
      <c r="C17" s="71" t="s">
        <v>100</v>
      </c>
      <c r="D17" s="46">
        <v>6.8000000000000005E-2</v>
      </c>
      <c r="E17" s="46">
        <v>6.3E-2</v>
      </c>
      <c r="F17" s="46">
        <v>6.4000000000000001E-2</v>
      </c>
    </row>
    <row r="18" spans="2:6" ht="20.149999999999999" customHeight="1">
      <c r="B18" s="44">
        <v>5</v>
      </c>
      <c r="C18" s="47" t="s">
        <v>101</v>
      </c>
      <c r="D18" s="46">
        <v>4.3999999999999997E-2</v>
      </c>
      <c r="E18" s="46">
        <v>4.1000000000000002E-2</v>
      </c>
      <c r="F18" s="46">
        <v>4.2000000000000003E-2</v>
      </c>
    </row>
    <row r="19" spans="2:6" ht="50.5" customHeight="1">
      <c r="B19" s="44">
        <v>6</v>
      </c>
      <c r="C19" s="71" t="s">
        <v>102</v>
      </c>
      <c r="D19" s="46">
        <v>7.0000000000000007E-2</v>
      </c>
      <c r="E19" s="46">
        <v>7.5999999999999998E-2</v>
      </c>
      <c r="F19" s="46">
        <v>7.9000000000000001E-2</v>
      </c>
    </row>
    <row r="20" spans="2:6" ht="20.149999999999999" customHeight="1">
      <c r="B20" s="44"/>
      <c r="C20" s="45"/>
      <c r="D20" s="46"/>
      <c r="E20" s="46"/>
      <c r="F20" s="46"/>
    </row>
    <row r="21" spans="2:6" ht="20.149999999999999" customHeight="1">
      <c r="B21" s="51"/>
      <c r="C21" s="52" t="s">
        <v>74</v>
      </c>
      <c r="D21" s="53">
        <v>1</v>
      </c>
      <c r="E21" s="53">
        <v>1</v>
      </c>
      <c r="F21" s="53">
        <v>1</v>
      </c>
    </row>
    <row r="22" spans="2:6" ht="20.149999999999999" customHeight="1"/>
    <row r="23" spans="2:6" ht="20.149999999999999" customHeight="1">
      <c r="B23" s="10" t="s">
        <v>77</v>
      </c>
    </row>
    <row r="24" spans="2:6" ht="41.15" customHeight="1">
      <c r="B24" s="48"/>
      <c r="C24" s="67" t="s">
        <v>16</v>
      </c>
      <c r="D24" s="69" t="s">
        <v>76</v>
      </c>
      <c r="E24" s="65" t="s">
        <v>76</v>
      </c>
    </row>
    <row r="25" spans="2:6" ht="20.149999999999999" customHeight="1">
      <c r="B25" s="44">
        <v>1</v>
      </c>
      <c r="C25" s="68" t="s">
        <v>89</v>
      </c>
      <c r="D25" s="46">
        <v>3.1E-2</v>
      </c>
      <c r="E25" s="66"/>
    </row>
    <row r="26" spans="2:6" ht="20.149999999999999" customHeight="1">
      <c r="B26" s="44">
        <v>2</v>
      </c>
      <c r="C26" s="68" t="s">
        <v>90</v>
      </c>
      <c r="D26" s="46">
        <v>2.5999999999999999E-2</v>
      </c>
      <c r="E26" s="66"/>
    </row>
    <row r="27" spans="2:6" ht="20.149999999999999" customHeight="1">
      <c r="B27" s="44">
        <v>3</v>
      </c>
      <c r="C27" s="68" t="s">
        <v>91</v>
      </c>
      <c r="D27" s="46">
        <v>1.4999999999999999E-2</v>
      </c>
      <c r="E27" s="66"/>
    </row>
    <row r="28" spans="2:6" ht="20.149999999999999" customHeight="1">
      <c r="B28" s="44">
        <v>4</v>
      </c>
      <c r="C28" s="68" t="s">
        <v>92</v>
      </c>
      <c r="D28" s="46">
        <v>1.4999999999999999E-2</v>
      </c>
      <c r="E28" s="66"/>
    </row>
    <row r="29" spans="2:6" ht="20.149999999999999" customHeight="1">
      <c r="B29" s="44">
        <v>5</v>
      </c>
      <c r="C29" s="68" t="s">
        <v>105</v>
      </c>
      <c r="D29" s="46">
        <v>1.4E-2</v>
      </c>
      <c r="E29" s="66"/>
    </row>
    <row r="30" spans="2:6" ht="20.149999999999999" customHeight="1">
      <c r="B30" s="44">
        <v>6</v>
      </c>
      <c r="C30" s="68" t="s">
        <v>93</v>
      </c>
      <c r="D30" s="46">
        <v>1.2E-2</v>
      </c>
      <c r="E30" s="66"/>
    </row>
    <row r="31" spans="2:6" ht="20.149999999999999" customHeight="1">
      <c r="B31" s="44">
        <v>7</v>
      </c>
      <c r="C31" s="68" t="s">
        <v>94</v>
      </c>
      <c r="D31" s="46">
        <v>1.2E-2</v>
      </c>
      <c r="E31" s="66"/>
    </row>
    <row r="32" spans="2:6" ht="20.149999999999999" customHeight="1">
      <c r="B32" s="44">
        <v>8</v>
      </c>
      <c r="C32" s="68" t="s">
        <v>106</v>
      </c>
      <c r="D32" s="46">
        <v>1.0999999999999999E-2</v>
      </c>
      <c r="E32" s="66"/>
    </row>
    <row r="33" spans="2:5" ht="20.149999999999999" customHeight="1">
      <c r="B33" s="44">
        <v>9</v>
      </c>
      <c r="C33" s="68" t="s">
        <v>107</v>
      </c>
      <c r="D33" s="46">
        <v>1.0999999999999999E-2</v>
      </c>
      <c r="E33" s="66"/>
    </row>
    <row r="34" spans="2:5" ht="20.149999999999999" customHeight="1">
      <c r="B34" s="44">
        <v>10</v>
      </c>
      <c r="C34" s="68" t="s">
        <v>108</v>
      </c>
      <c r="D34" s="46">
        <v>0.01</v>
      </c>
      <c r="E34" s="66"/>
    </row>
    <row r="35" spans="2:5" ht="15.5">
      <c r="B35" s="51"/>
      <c r="C35" s="76" t="s">
        <v>104</v>
      </c>
      <c r="D35" s="75">
        <f>SUM(D25:D34)</f>
        <v>0.157</v>
      </c>
    </row>
  </sheetData>
  <phoneticPr fontId="38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63998-6C23-4188-9621-94A5A230FE09}">
  <dimension ref="B1:H32"/>
  <sheetViews>
    <sheetView zoomScale="70" zoomScaleNormal="70" workbookViewId="0">
      <selection activeCell="G25" sqref="G25"/>
    </sheetView>
  </sheetViews>
  <sheetFormatPr defaultRowHeight="12.5"/>
  <cols>
    <col min="2" max="2" width="25.1796875" customWidth="1"/>
    <col min="3" max="7" width="25.54296875" customWidth="1"/>
    <col min="8" max="8" width="25.81640625" style="8" customWidth="1"/>
  </cols>
  <sheetData>
    <row r="1" spans="2:8" ht="66" customHeight="1">
      <c r="B1" s="7"/>
    </row>
    <row r="2" spans="2:8" s="5" customFormat="1" ht="20.149999999999999" customHeight="1">
      <c r="B2" s="10" t="s">
        <v>69</v>
      </c>
    </row>
    <row r="3" spans="2:8" ht="31.5" customHeight="1">
      <c r="B3" s="33" t="s">
        <v>11</v>
      </c>
      <c r="C3" s="31" t="s">
        <v>12</v>
      </c>
      <c r="D3" s="36" t="s">
        <v>55</v>
      </c>
      <c r="E3" s="36" t="s">
        <v>57</v>
      </c>
      <c r="F3" s="37" t="s">
        <v>58</v>
      </c>
      <c r="G3" s="37" t="s">
        <v>59</v>
      </c>
      <c r="H3" s="37" t="s">
        <v>68</v>
      </c>
    </row>
    <row r="4" spans="2:8" ht="20.149999999999999" customHeight="1">
      <c r="B4" s="32" t="s">
        <v>66</v>
      </c>
      <c r="C4" s="35">
        <v>43252</v>
      </c>
      <c r="D4" s="61">
        <v>0.98599999999999999</v>
      </c>
      <c r="E4" s="70">
        <v>0.88300000000000001</v>
      </c>
      <c r="F4" s="61">
        <v>0.95199999999999996</v>
      </c>
      <c r="G4" s="61">
        <v>0.95399999999999996</v>
      </c>
      <c r="H4" s="62">
        <v>0.94499999999999995</v>
      </c>
    </row>
    <row r="5" spans="2:8" ht="20.149999999999999" customHeight="1">
      <c r="B5" s="32" t="s">
        <v>65</v>
      </c>
      <c r="C5" s="35">
        <v>43344</v>
      </c>
      <c r="D5" s="61">
        <v>0.98299999999999998</v>
      </c>
      <c r="E5" s="61">
        <v>0.875</v>
      </c>
      <c r="F5" s="61">
        <v>0.96499999999999997</v>
      </c>
      <c r="G5" s="61">
        <v>0.94199999999999995</v>
      </c>
      <c r="H5" s="62">
        <v>0.94399999999999995</v>
      </c>
    </row>
    <row r="6" spans="2:8" ht="20.149999999999999" customHeight="1">
      <c r="B6" s="32" t="s">
        <v>64</v>
      </c>
      <c r="C6" s="38">
        <v>43435</v>
      </c>
      <c r="D6" s="61">
        <v>0.998</v>
      </c>
      <c r="E6" s="61">
        <v>0.879</v>
      </c>
      <c r="F6" s="61">
        <v>0.97599999999999998</v>
      </c>
      <c r="G6" s="61">
        <v>0.94199999999999995</v>
      </c>
      <c r="H6" s="62">
        <v>0.95199999999999996</v>
      </c>
    </row>
    <row r="7" spans="2:8" ht="20.149999999999999" customHeight="1">
      <c r="B7" s="32" t="s">
        <v>63</v>
      </c>
      <c r="C7" s="35">
        <v>43525</v>
      </c>
      <c r="D7" s="61">
        <v>0.98899999999999999</v>
      </c>
      <c r="E7" s="61">
        <v>0.90500000000000003</v>
      </c>
      <c r="F7" s="61">
        <v>0.97</v>
      </c>
      <c r="G7" s="61">
        <v>0.97199999999999998</v>
      </c>
      <c r="H7" s="62">
        <v>0.96099999999999997</v>
      </c>
    </row>
    <row r="8" spans="2:8" ht="20.149999999999999" customHeight="1">
      <c r="B8" s="32" t="s">
        <v>62</v>
      </c>
      <c r="C8" s="35">
        <v>43617</v>
      </c>
      <c r="D8" s="61">
        <v>1</v>
      </c>
      <c r="E8" s="61">
        <v>0.92700000000000005</v>
      </c>
      <c r="F8" s="61">
        <v>0.93300000000000005</v>
      </c>
      <c r="G8" s="61">
        <v>0.97899999999999998</v>
      </c>
      <c r="H8" s="62">
        <v>0.95799999999999996</v>
      </c>
    </row>
    <row r="9" spans="2:8" ht="20.149999999999999" customHeight="1">
      <c r="B9" s="32" t="s">
        <v>61</v>
      </c>
      <c r="C9" s="35">
        <v>43709</v>
      </c>
      <c r="D9" s="61">
        <v>1</v>
      </c>
      <c r="E9" s="61">
        <v>0.91900000000000004</v>
      </c>
      <c r="F9" s="61">
        <v>0.95</v>
      </c>
      <c r="G9" s="61">
        <v>0.94799999999999995</v>
      </c>
      <c r="H9" s="62">
        <v>0.95399999999999996</v>
      </c>
    </row>
    <row r="10" spans="2:8" ht="20.149999999999999" customHeight="1">
      <c r="B10" s="32" t="s">
        <v>60</v>
      </c>
      <c r="C10" s="38">
        <v>43800</v>
      </c>
      <c r="D10" s="61">
        <v>1</v>
      </c>
      <c r="E10" s="61">
        <v>0.92500000000000004</v>
      </c>
      <c r="F10" s="61">
        <v>0.96299999999999997</v>
      </c>
      <c r="G10" s="61">
        <v>0.94899999999999995</v>
      </c>
      <c r="H10" s="62">
        <v>0.96</v>
      </c>
    </row>
    <row r="11" spans="2:8" ht="20.149999999999999" customHeight="1">
      <c r="B11" s="32" t="s">
        <v>53</v>
      </c>
      <c r="C11" s="35">
        <v>43891</v>
      </c>
      <c r="D11" s="61">
        <v>1</v>
      </c>
      <c r="E11" s="61">
        <v>0.86499999999999999</v>
      </c>
      <c r="F11" s="61">
        <v>0.95499999999999996</v>
      </c>
      <c r="G11" s="61">
        <v>0.96</v>
      </c>
      <c r="H11" s="62">
        <v>0.94799999999999995</v>
      </c>
    </row>
    <row r="12" spans="2:8" ht="20.149999999999999" customHeight="1">
      <c r="B12" s="32" t="s">
        <v>52</v>
      </c>
      <c r="C12" s="35">
        <v>43983</v>
      </c>
      <c r="D12" s="61">
        <v>1</v>
      </c>
      <c r="E12" s="61">
        <v>0.84199999999999997</v>
      </c>
      <c r="F12" s="61">
        <v>0.94699999999999995</v>
      </c>
      <c r="G12" s="61">
        <v>0.97299999999999998</v>
      </c>
      <c r="H12" s="62">
        <v>0.93600000000000005</v>
      </c>
    </row>
    <row r="13" spans="2:8" ht="20.149999999999999" customHeight="1">
      <c r="B13" s="32" t="s">
        <v>51</v>
      </c>
      <c r="C13" s="35">
        <v>44075</v>
      </c>
      <c r="D13" s="61">
        <v>1</v>
      </c>
      <c r="E13" s="61">
        <v>0.81499999999999995</v>
      </c>
      <c r="F13" s="61">
        <v>0.93300000000000005</v>
      </c>
      <c r="G13" s="61">
        <v>0.96499999999999997</v>
      </c>
      <c r="H13" s="62">
        <v>0.93100000000000005</v>
      </c>
    </row>
    <row r="14" spans="2:8" ht="20.149999999999999" customHeight="1">
      <c r="B14" s="32" t="s">
        <v>50</v>
      </c>
      <c r="C14" s="38">
        <v>44166</v>
      </c>
      <c r="D14" s="61">
        <v>1</v>
      </c>
      <c r="E14" s="61">
        <v>0.81399999999999995</v>
      </c>
      <c r="F14" s="61">
        <v>0.94899999999999995</v>
      </c>
      <c r="G14" s="61">
        <v>0.95799999999999996</v>
      </c>
      <c r="H14" s="62">
        <v>0.93500000000000005</v>
      </c>
    </row>
    <row r="15" spans="2:8" ht="20.149999999999999" customHeight="1">
      <c r="B15" s="32" t="s">
        <v>49</v>
      </c>
      <c r="C15" s="35">
        <v>44256</v>
      </c>
      <c r="D15" s="61">
        <v>1</v>
      </c>
      <c r="E15" s="61">
        <v>0.81</v>
      </c>
      <c r="F15" s="61">
        <v>0.95199999999999996</v>
      </c>
      <c r="G15" s="61">
        <v>0.96099999999999997</v>
      </c>
      <c r="H15" s="62">
        <v>0.93500000000000005</v>
      </c>
    </row>
    <row r="16" spans="2:8" ht="20.149999999999999" customHeight="1">
      <c r="B16" s="32" t="s">
        <v>48</v>
      </c>
      <c r="C16" s="35">
        <v>44348</v>
      </c>
      <c r="D16" s="61">
        <v>1</v>
      </c>
      <c r="E16" s="61">
        <v>0.80700000000000005</v>
      </c>
      <c r="F16" s="61">
        <v>0.93200000000000005</v>
      </c>
      <c r="G16" s="61">
        <v>0.94899999999999995</v>
      </c>
      <c r="H16" s="62">
        <v>0.92500000000000004</v>
      </c>
    </row>
    <row r="17" spans="2:8" ht="20.149999999999999" customHeight="1">
      <c r="B17" s="32" t="s">
        <v>47</v>
      </c>
      <c r="C17" s="35">
        <v>44440</v>
      </c>
      <c r="D17" s="61">
        <v>1</v>
      </c>
      <c r="E17" s="61">
        <v>0.82</v>
      </c>
      <c r="F17" s="61">
        <v>0.95199999999999996</v>
      </c>
      <c r="G17" s="61">
        <v>0.95699999999999996</v>
      </c>
      <c r="H17" s="62">
        <v>0.93700000000000006</v>
      </c>
    </row>
    <row r="18" spans="2:8" ht="20.149999999999999" customHeight="1">
      <c r="B18" s="32" t="s">
        <v>46</v>
      </c>
      <c r="C18" s="38">
        <v>44531</v>
      </c>
      <c r="D18" s="61">
        <v>1</v>
      </c>
      <c r="E18" s="61">
        <v>0.83499999999999996</v>
      </c>
      <c r="F18" s="61">
        <v>0.95699999999999996</v>
      </c>
      <c r="G18" s="61">
        <v>0.96699999999999997</v>
      </c>
      <c r="H18" s="62">
        <v>0.94499999999999995</v>
      </c>
    </row>
    <row r="19" spans="2:8" ht="20.149999999999999" customHeight="1">
      <c r="B19" s="32" t="s">
        <v>45</v>
      </c>
      <c r="C19" s="35">
        <v>44621</v>
      </c>
      <c r="D19" s="61">
        <v>1</v>
      </c>
      <c r="E19" s="61">
        <v>0.85699999999999998</v>
      </c>
      <c r="F19" s="61">
        <v>0.96099999999999997</v>
      </c>
      <c r="G19" s="61">
        <v>0.98399999999999999</v>
      </c>
      <c r="H19" s="62">
        <v>0.95399999999999996</v>
      </c>
    </row>
    <row r="20" spans="2:8" ht="20.149999999999999" customHeight="1">
      <c r="B20" s="32" t="s">
        <v>44</v>
      </c>
      <c r="C20" s="35">
        <v>44713</v>
      </c>
      <c r="D20" s="61">
        <v>1</v>
      </c>
      <c r="E20" s="61">
        <v>0.89300000000000002</v>
      </c>
      <c r="F20" s="61">
        <v>0.96499999999999997</v>
      </c>
      <c r="G20" s="61">
        <v>0.97699999999999998</v>
      </c>
      <c r="H20" s="62">
        <v>0.96</v>
      </c>
    </row>
    <row r="21" spans="2:8" ht="20.149999999999999" customHeight="1">
      <c r="B21" s="32" t="s">
        <v>43</v>
      </c>
      <c r="C21" s="35">
        <v>44805</v>
      </c>
      <c r="D21" s="61">
        <v>1</v>
      </c>
      <c r="E21" s="61">
        <v>0.94799999999999995</v>
      </c>
      <c r="F21" s="61">
        <v>0.96199999999999997</v>
      </c>
      <c r="G21" s="61">
        <v>0.96899999999999997</v>
      </c>
      <c r="H21" s="62">
        <v>0.96899999999999997</v>
      </c>
    </row>
    <row r="22" spans="2:8" ht="20.149999999999999" customHeight="1">
      <c r="B22" s="32" t="s">
        <v>42</v>
      </c>
      <c r="C22" s="38">
        <v>44896</v>
      </c>
      <c r="D22" s="61">
        <v>1</v>
      </c>
      <c r="E22" s="61">
        <v>0.92800000000000005</v>
      </c>
      <c r="F22" s="61">
        <v>0.98099999999999998</v>
      </c>
      <c r="G22" s="61">
        <v>0.97</v>
      </c>
      <c r="H22" s="62">
        <v>0.97199999999999998</v>
      </c>
    </row>
    <row r="23" spans="2:8" ht="20.149999999999999" customHeight="1">
      <c r="B23" s="32" t="s">
        <v>40</v>
      </c>
      <c r="C23" s="35">
        <v>45016</v>
      </c>
      <c r="D23" s="61">
        <v>1</v>
      </c>
      <c r="E23" s="61">
        <v>0.94499999999999995</v>
      </c>
      <c r="F23" s="61">
        <v>0.95899999999999996</v>
      </c>
      <c r="G23" s="61">
        <v>0.96299999999999997</v>
      </c>
      <c r="H23" s="62">
        <v>0.96599999999999997</v>
      </c>
    </row>
    <row r="24" spans="2:8" ht="20.149999999999999" customHeight="1">
      <c r="B24" s="32" t="s">
        <v>110</v>
      </c>
      <c r="C24" s="35">
        <v>45078</v>
      </c>
      <c r="D24" s="61">
        <v>1</v>
      </c>
      <c r="E24" s="61">
        <v>0.95899999999999996</v>
      </c>
      <c r="F24" s="61">
        <v>0.95399999999999996</v>
      </c>
      <c r="G24" s="61">
        <v>0.98299999999999998</v>
      </c>
      <c r="H24" s="62">
        <v>0.97199999999999998</v>
      </c>
    </row>
    <row r="25" spans="2:8" ht="20.149999999999999" customHeight="1"/>
    <row r="26" spans="2:8" ht="21">
      <c r="B26" s="10" t="s">
        <v>70</v>
      </c>
    </row>
    <row r="27" spans="2:8" ht="36" customHeight="1">
      <c r="B27" s="30" t="s">
        <v>1</v>
      </c>
      <c r="C27" s="31" t="s">
        <v>12</v>
      </c>
      <c r="D27" s="36" t="s">
        <v>55</v>
      </c>
      <c r="E27" s="36" t="s">
        <v>57</v>
      </c>
      <c r="F27" s="37" t="s">
        <v>58</v>
      </c>
      <c r="G27" s="37" t="s">
        <v>59</v>
      </c>
      <c r="H27" s="37" t="s">
        <v>68</v>
      </c>
    </row>
    <row r="28" spans="2:8" ht="20.149999999999999" customHeight="1">
      <c r="B28" s="6" t="s">
        <v>25</v>
      </c>
      <c r="C28" s="39">
        <v>43435</v>
      </c>
      <c r="D28" s="63">
        <v>2901</v>
      </c>
      <c r="E28" s="63">
        <v>790</v>
      </c>
      <c r="F28" s="63">
        <v>2521</v>
      </c>
      <c r="G28" s="63">
        <v>1495</v>
      </c>
      <c r="H28" s="64">
        <f>7707</f>
        <v>7707</v>
      </c>
    </row>
    <row r="29" spans="2:8" ht="20.149999999999999" customHeight="1">
      <c r="B29" s="6" t="s">
        <v>26</v>
      </c>
      <c r="C29" s="39">
        <v>43800</v>
      </c>
      <c r="D29" s="63">
        <v>2973</v>
      </c>
      <c r="E29" s="63">
        <v>824</v>
      </c>
      <c r="F29" s="63">
        <v>2795</v>
      </c>
      <c r="G29" s="63">
        <v>1620</v>
      </c>
      <c r="H29" s="64">
        <v>8212</v>
      </c>
    </row>
    <row r="30" spans="2:8" ht="20.149999999999999" customHeight="1">
      <c r="B30" s="6" t="s">
        <v>17</v>
      </c>
      <c r="C30" s="39">
        <v>44166</v>
      </c>
      <c r="D30" s="63">
        <v>2982</v>
      </c>
      <c r="E30" s="63">
        <v>809</v>
      </c>
      <c r="F30" s="63">
        <v>2758</v>
      </c>
      <c r="G30" s="63">
        <v>1593</v>
      </c>
      <c r="H30" s="64">
        <f>SUM(D30:G30)</f>
        <v>8142</v>
      </c>
    </row>
    <row r="31" spans="2:8" ht="20.149999999999999" customHeight="1">
      <c r="B31" s="6" t="s">
        <v>18</v>
      </c>
      <c r="C31" s="39">
        <v>44531</v>
      </c>
      <c r="D31" s="63">
        <v>3121</v>
      </c>
      <c r="E31" s="63">
        <v>838</v>
      </c>
      <c r="F31" s="63">
        <v>2883</v>
      </c>
      <c r="G31" s="63">
        <v>1655</v>
      </c>
      <c r="H31" s="64">
        <v>8497</v>
      </c>
    </row>
    <row r="32" spans="2:8" ht="20.149999999999999" customHeight="1">
      <c r="B32" s="6" t="s">
        <v>4</v>
      </c>
      <c r="C32" s="39">
        <v>44896</v>
      </c>
      <c r="D32" s="63">
        <v>3129</v>
      </c>
      <c r="E32" s="63">
        <v>834</v>
      </c>
      <c r="F32" s="63">
        <v>2880</v>
      </c>
      <c r="G32" s="63">
        <v>1652</v>
      </c>
      <c r="H32" s="64">
        <f>SUM(D32:G32)</f>
        <v>8495</v>
      </c>
    </row>
  </sheetData>
  <pageMargins left="0.7" right="0.7" top="0.75" bottom="0.75" header="0.3" footer="0.3"/>
  <pageSetup orientation="portrait" r:id="rId1"/>
  <ignoredErrors>
    <ignoredError sqref="H30 H32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B388-BEEF-4B3C-A0E3-456553D6B79C}">
  <dimension ref="B1:G10"/>
  <sheetViews>
    <sheetView zoomScale="80" zoomScaleNormal="80" workbookViewId="0">
      <selection activeCell="G9" sqref="G9"/>
    </sheetView>
  </sheetViews>
  <sheetFormatPr defaultRowHeight="12.5"/>
  <cols>
    <col min="2" max="2" width="41.81640625" customWidth="1"/>
    <col min="3" max="5" width="25.54296875" customWidth="1"/>
    <col min="6" max="6" width="25.81640625" style="8" customWidth="1"/>
    <col min="7" max="7" width="9.54296875" bestFit="1" customWidth="1"/>
  </cols>
  <sheetData>
    <row r="1" spans="2:7" ht="66" customHeight="1">
      <c r="B1" s="7"/>
    </row>
    <row r="2" spans="2:7" ht="21">
      <c r="B2" s="10" t="s">
        <v>114</v>
      </c>
      <c r="C2" s="40"/>
      <c r="D2" s="40"/>
      <c r="E2" s="40"/>
      <c r="F2" s="40"/>
      <c r="G2" s="40"/>
    </row>
    <row r="3" spans="2:7" ht="20.149999999999999" customHeight="1">
      <c r="B3" s="40" t="s">
        <v>115</v>
      </c>
      <c r="C3" s="41">
        <v>2.1</v>
      </c>
      <c r="D3" s="40" t="s">
        <v>13</v>
      </c>
      <c r="E3" s="40"/>
      <c r="F3" s="40"/>
      <c r="G3" s="40"/>
    </row>
    <row r="4" spans="2:7" ht="20.149999999999999" customHeight="1">
      <c r="B4" s="40" t="s">
        <v>116</v>
      </c>
      <c r="C4" s="41">
        <v>0.8</v>
      </c>
      <c r="D4" s="40" t="s">
        <v>13</v>
      </c>
      <c r="E4" s="40"/>
      <c r="F4" s="40"/>
      <c r="G4" s="40"/>
    </row>
    <row r="5" spans="2:7" ht="20.149999999999999" customHeight="1" thickBot="1">
      <c r="B5" s="40"/>
      <c r="C5" s="41"/>
      <c r="D5" s="40"/>
      <c r="E5" s="40"/>
      <c r="F5" s="40"/>
      <c r="G5" s="40"/>
    </row>
    <row r="6" spans="2:7" ht="20.149999999999999" customHeight="1">
      <c r="B6" s="112" t="s">
        <v>71</v>
      </c>
      <c r="C6" s="112" t="s">
        <v>5</v>
      </c>
      <c r="D6" s="112" t="s">
        <v>6</v>
      </c>
      <c r="E6" s="112" t="s">
        <v>7</v>
      </c>
      <c r="F6" s="42" t="s">
        <v>8</v>
      </c>
      <c r="G6" s="110" t="s">
        <v>10</v>
      </c>
    </row>
    <row r="7" spans="2:7" ht="20.149999999999999" customHeight="1">
      <c r="B7" s="113"/>
      <c r="C7" s="113"/>
      <c r="D7" s="113"/>
      <c r="E7" s="113"/>
      <c r="F7" s="104" t="s">
        <v>14</v>
      </c>
      <c r="G7" s="111"/>
    </row>
    <row r="8" spans="2:7" ht="24" customHeight="1">
      <c r="B8" s="105" t="s">
        <v>73</v>
      </c>
      <c r="C8" s="106">
        <v>0.44700000000000001</v>
      </c>
      <c r="D8" s="106">
        <v>0.23400000000000001</v>
      </c>
      <c r="E8" s="106">
        <v>8.5000000000000006E-2</v>
      </c>
      <c r="F8" s="106">
        <v>0.23400000000000001</v>
      </c>
      <c r="G8" s="107">
        <v>1</v>
      </c>
    </row>
    <row r="9" spans="2:7" ht="23.25" customHeight="1">
      <c r="B9" s="105" t="s">
        <v>72</v>
      </c>
      <c r="C9" s="106">
        <v>0.62</v>
      </c>
      <c r="D9" s="106">
        <v>0.24399999999999999</v>
      </c>
      <c r="E9" s="106">
        <v>5.8000000000000003E-2</v>
      </c>
      <c r="F9" s="106">
        <v>7.8E-2</v>
      </c>
      <c r="G9" s="107">
        <v>1</v>
      </c>
    </row>
    <row r="10" spans="2:7" ht="20.149999999999999" customHeight="1">
      <c r="F10" s="43"/>
    </row>
  </sheetData>
  <mergeCells count="5">
    <mergeCell ref="G6:G7"/>
    <mergeCell ref="B6:B7"/>
    <mergeCell ref="C6:C7"/>
    <mergeCell ref="D6:D7"/>
    <mergeCell ref="E6:E7"/>
  </mergeCells>
  <phoneticPr fontId="3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Legal Disclaimer</vt:lpstr>
      <vt:lpstr>Rent &amp; DPU</vt:lpstr>
      <vt:lpstr>Balance Sheet</vt:lpstr>
      <vt:lpstr>Capital Management</vt:lpstr>
      <vt:lpstr>Sales &amp; Traffic</vt:lpstr>
      <vt:lpstr>Trade Mix &amp; Top 10 Tenants</vt:lpstr>
      <vt:lpstr>Occupancy &amp; Valuations</vt:lpstr>
      <vt:lpstr>Lease Expiry Profile</vt:lpstr>
      <vt:lpstr>'Balance Sheet'!Print_Area</vt:lpstr>
      <vt:lpstr>'Capital Management'!Print_Area</vt:lpstr>
      <vt:lpstr>'Rent &amp; DPU'!Print_Area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Chen Fung Leng</dc:creator>
  <cp:keywords/>
  <dc:description/>
  <cp:lastModifiedBy>Jeanette Pang Li Lean</cp:lastModifiedBy>
  <cp:revision/>
  <dcterms:created xsi:type="dcterms:W3CDTF">2008-03-03T09:48:57Z</dcterms:created>
  <dcterms:modified xsi:type="dcterms:W3CDTF">2023-08-11T09:43:54Z</dcterms:modified>
  <cp:category/>
  <cp:contentStatus/>
</cp:coreProperties>
</file>